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52" windowWidth="12240" windowHeight="3888" activeTab="0"/>
  </bookViews>
  <sheets>
    <sheet name="CSCN" sheetId="1" r:id="rId1"/>
    <sheet name="FUNCIO" sheetId="2" r:id="rId2"/>
    <sheet name="ECO" sheetId="3" r:id="rId3"/>
    <sheet name="SECTORES" sheetId="4" r:id="rId4"/>
    <sheet name="SUBSECTORES" sheetId="5" r:id="rId5"/>
    <sheet name="FINANC" sheetId="6" r:id="rId6"/>
  </sheets>
  <definedNames>
    <definedName name="CSATODO">'CSCN'!$B$2:$T$58</definedName>
    <definedName name="ECOTODO">'ECO'!$B$2:$T$53</definedName>
    <definedName name="FINTODO">'FINANC'!$B$2:$L$53</definedName>
    <definedName name="FUNCTODO">'FUNCIO'!$B$2:$T$53</definedName>
    <definedName name="SECTODO">'SECTORES'!$B$2:$T$53</definedName>
    <definedName name="SUBSEUROS">'SUBSECTORES'!$B$2:$T$56</definedName>
  </definedNames>
  <calcPr fullCalcOnLoad="1"/>
</workbook>
</file>

<file path=xl/sharedStrings.xml><?xml version="1.0" encoding="utf-8"?>
<sst xmlns="http://schemas.openxmlformats.org/spreadsheetml/2006/main" count="358" uniqueCount="114">
  <si>
    <t>Miles de euros corrientes</t>
  </si>
  <si>
    <t>CUENTA SATÉLITE</t>
  </si>
  <si>
    <t xml:space="preserve">  1.1 - Serv. de salud pública</t>
  </si>
  <si>
    <t xml:space="preserve">  1.2 - Investigación y formación</t>
  </si>
  <si>
    <t xml:space="preserve">  1.3 - Gastos de administración general</t>
  </si>
  <si>
    <t>1. CONSUMO COLECTIVO</t>
  </si>
  <si>
    <t xml:space="preserve">  2.1.1 - Servicios hospitalarios y especializados</t>
  </si>
  <si>
    <t xml:space="preserve">  2.1.2 - Servicios primarios de salud</t>
  </si>
  <si>
    <t xml:space="preserve">  2.1.3 - Docencia M.I.R.</t>
  </si>
  <si>
    <t xml:space="preserve"> 2.1 PRODUCCIÓN NO DE MERCADO</t>
  </si>
  <si>
    <t xml:space="preserve">  2.2.1.1 - Servicios hospitalarios </t>
  </si>
  <si>
    <t xml:space="preserve">  2.2.1.2 - Servicios especializados</t>
  </si>
  <si>
    <t xml:space="preserve">  2.2.2 - Servicios primarios de salud</t>
  </si>
  <si>
    <t xml:space="preserve">  2.2.3 - Farmacia</t>
  </si>
  <si>
    <t xml:space="preserve">  2.2.4 - Traslado de enfermos</t>
  </si>
  <si>
    <t xml:space="preserve">  2.2.5 - Protesis y aparatos terapéuticos</t>
  </si>
  <si>
    <t xml:space="preserve"> 2.2 PRODUCCIÓN DE MERCADO</t>
  </si>
  <si>
    <t>2. GASTO EN CONSUMO INDIVIDUAL</t>
  </si>
  <si>
    <t xml:space="preserve">  3.3 - A entes privados</t>
  </si>
  <si>
    <t xml:space="preserve">  3.4 - A entes públicos no agentes</t>
  </si>
  <si>
    <t>4. GASTO EN CONSUMO FINAL (1+2+3)</t>
  </si>
  <si>
    <t xml:space="preserve">  5.1 - Formación bruta de capital fijo</t>
  </si>
  <si>
    <t xml:space="preserve">  5.2 - Transferencias de capital entre AA.PP.</t>
  </si>
  <si>
    <t xml:space="preserve">  5.3 - Transferencias de capital a entes privados</t>
  </si>
  <si>
    <t>5. GASTO DE CAPITAL</t>
  </si>
  <si>
    <t>CLASIFICACIÓN  FUNCIONAL</t>
  </si>
  <si>
    <t>Servicios hospitalarios y especializados</t>
  </si>
  <si>
    <t>Servicios primarios de salud</t>
  </si>
  <si>
    <t>Servicios colectivos de salud</t>
  </si>
  <si>
    <t>Farmacia</t>
  </si>
  <si>
    <t>Traslado, protesis y ap. terapéuticos</t>
  </si>
  <si>
    <t>Gasto de capital.</t>
  </si>
  <si>
    <t>1991</t>
  </si>
  <si>
    <t>1992</t>
  </si>
  <si>
    <t>1993</t>
  </si>
  <si>
    <t>1994</t>
  </si>
  <si>
    <t>Transferencias corrientes</t>
  </si>
  <si>
    <t>Gasto sanitario público</t>
  </si>
  <si>
    <t>Remuneración del personal</t>
  </si>
  <si>
    <t>Consumo intermedio</t>
  </si>
  <si>
    <t>Consumo de capital fijo</t>
  </si>
  <si>
    <t>Conciertos</t>
  </si>
  <si>
    <t>Gasto de capital</t>
  </si>
  <si>
    <t>Estructura porcentual</t>
  </si>
  <si>
    <t>Variación interanual</t>
  </si>
  <si>
    <t>92 / 91</t>
  </si>
  <si>
    <t>93 / 92</t>
  </si>
  <si>
    <t>94 / 93</t>
  </si>
  <si>
    <t>CLASIFICACIÓN  ECONÓMICO - PRESUPUESTARIA</t>
  </si>
  <si>
    <t>96/95</t>
  </si>
  <si>
    <t>97/96</t>
  </si>
  <si>
    <t>98/97</t>
  </si>
  <si>
    <t>99/98</t>
  </si>
  <si>
    <t>95/94</t>
  </si>
  <si>
    <t>Mutualidades de funcionarios</t>
  </si>
  <si>
    <t>CC. AA. Gestión transferida</t>
  </si>
  <si>
    <t>CC. AA. Gestión no transferida</t>
  </si>
  <si>
    <t>Corporaciones locales</t>
  </si>
  <si>
    <t>1999(A)</t>
  </si>
  <si>
    <t xml:space="preserve">EVOLUCIÓN DEL GASTO PÚBLICO EN SANIDAD  </t>
  </si>
  <si>
    <t>TAM</t>
  </si>
  <si>
    <t>CLASIFICACIÓN  POR SECTORES DE GASTO</t>
  </si>
  <si>
    <t>TRANSFERENCIAS SOCIALES EN ESPECIE</t>
  </si>
  <si>
    <t xml:space="preserve">GASTO PÚBLICO EN SANIDAD CONSOLIDADO </t>
  </si>
  <si>
    <t>ADMINISTRACION CENTRAL</t>
  </si>
  <si>
    <t>Ministerio de Defensa</t>
  </si>
  <si>
    <t>Ministerio del Interior</t>
  </si>
  <si>
    <t>Ministerio de Sanidad y Consumo</t>
  </si>
  <si>
    <t>SISTEMA DE SEGURIDAD SOCIAL</t>
  </si>
  <si>
    <t>Instituto Nacional de la Salud</t>
  </si>
  <si>
    <t>Instituto Social de la Marina</t>
  </si>
  <si>
    <t>Fundaciones Públicas sanitarias</t>
  </si>
  <si>
    <t>MUTUALIDADES DE FUNCIONARIOS</t>
  </si>
  <si>
    <t>Instituto Social de las Fuerzas Armadas</t>
  </si>
  <si>
    <t>Mutualidad General de Funcionarios</t>
  </si>
  <si>
    <t>Mutualidad General Judicial</t>
  </si>
  <si>
    <t>Mutualidad de Prev. de la Admón Local</t>
  </si>
  <si>
    <t>CC.AA. DE GESTION TRANSFERIDA</t>
  </si>
  <si>
    <t>Andalucia</t>
  </si>
  <si>
    <t>Canarias</t>
  </si>
  <si>
    <t>Cataluña</t>
  </si>
  <si>
    <t>Galicia</t>
  </si>
  <si>
    <t>C.Foral de Navarra</t>
  </si>
  <si>
    <t>País Vasco</t>
  </si>
  <si>
    <t>Comunidad Valenciana</t>
  </si>
  <si>
    <t>CC.AA. DE GESTION NO TRANSFERIDA</t>
  </si>
  <si>
    <t>Aragón</t>
  </si>
  <si>
    <t>Principado de Asturias</t>
  </si>
  <si>
    <t>Islas Baleares</t>
  </si>
  <si>
    <t>Cantabria</t>
  </si>
  <si>
    <t>Castilla y León</t>
  </si>
  <si>
    <t>Extremadura</t>
  </si>
  <si>
    <t>La Rioja</t>
  </si>
  <si>
    <t>Madrid</t>
  </si>
  <si>
    <t>Región de Murcia</t>
  </si>
  <si>
    <t>CORPORACIONES LOCALES</t>
  </si>
  <si>
    <t>GASTO SANITARIO PÚBLICO</t>
  </si>
  <si>
    <t>Ministerio de Administraciones Públicas</t>
  </si>
  <si>
    <t>Ministerio de Educación, Cultura y Deporte</t>
  </si>
  <si>
    <t>Mutuas de Accidentes de Trabajo</t>
  </si>
  <si>
    <t>Ciudad Autónoma de Ceuta</t>
  </si>
  <si>
    <t>Ciudad Autónoma de Melilla</t>
  </si>
  <si>
    <t>Castilla-La Mancha</t>
  </si>
  <si>
    <t>SUBSECTORES DE GASTO</t>
  </si>
  <si>
    <t>Administración Central</t>
  </si>
  <si>
    <t>Sistema de Seguridad Social</t>
  </si>
  <si>
    <t>96 / 95</t>
  </si>
  <si>
    <t>97 / 96</t>
  </si>
  <si>
    <t>98 / 97</t>
  </si>
  <si>
    <t>99 / 98</t>
  </si>
  <si>
    <t>FINANCIACIÓN DEL GASTO POR SECTORES - EVOLUCIÓN 1995  -  1999</t>
  </si>
  <si>
    <t>(A) Cifra que incorpora un gasto estimado de las Corporaciones Locales.</t>
  </si>
  <si>
    <t>CONCEPTOS DE GASTO</t>
  </si>
  <si>
    <t>3. TRANSFERENCIAS CORRIENTES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</si>
</sst>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;\-#,##0;\-\-"/>
    <numFmt numFmtId="167" formatCode="#,##0_);\(#,##0\)"/>
    <numFmt numFmtId="168" formatCode="#,##0.0;\-#,##0.0;\-\-"/>
    <numFmt numFmtId="169" formatCode="#,##0.0"/>
    <numFmt numFmtId="170" formatCode="#,##0.00;\-#,##0.00;\-\-"/>
    <numFmt numFmtId="171" formatCode="#,##0.0000;\-#,##0.0000;\-\-"/>
    <numFmt numFmtId="172" formatCode="#,##0.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32">
    <font>
      <sz val="10"/>
      <name val="Arial"/>
      <family val="0"/>
    </font>
    <font>
      <b/>
      <sz val="12"/>
      <color indexed="1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12"/>
      <name val="Arial Narrow"/>
      <family val="2"/>
    </font>
    <font>
      <sz val="12"/>
      <color indexed="17"/>
      <name val="Arial Narrow"/>
      <family val="2"/>
    </font>
    <font>
      <b/>
      <sz val="12"/>
      <color indexed="17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indexed="17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4"/>
      <name val="Arial Narrow"/>
      <family val="2"/>
    </font>
    <font>
      <b/>
      <sz val="14"/>
      <color indexed="17"/>
      <name val="Arial Narrow"/>
      <family val="2"/>
    </font>
    <font>
      <sz val="12"/>
      <name val="Arial"/>
      <family val="0"/>
    </font>
    <font>
      <b/>
      <sz val="10"/>
      <color indexed="17"/>
      <name val="Arial"/>
      <family val="2"/>
    </font>
    <font>
      <b/>
      <sz val="11"/>
      <name val="Arial Narrow"/>
      <family val="2"/>
    </font>
    <font>
      <sz val="14"/>
      <color indexed="17"/>
      <name val="Arial Narrow"/>
      <family val="2"/>
    </font>
    <font>
      <b/>
      <sz val="11"/>
      <name val="Arial"/>
      <family val="2"/>
    </font>
    <font>
      <b/>
      <sz val="10"/>
      <color indexed="17"/>
      <name val="Arial Narrow"/>
      <family val="2"/>
    </font>
    <font>
      <sz val="10"/>
      <color indexed="17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66" fontId="0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horizontal="centerContinuous"/>
    </xf>
    <xf numFmtId="3" fontId="3" fillId="3" borderId="1" xfId="0" applyNumberFormat="1" applyFont="1" applyFill="1" applyBorder="1" applyAlignment="1">
      <alignment horizontal="centerContinuous"/>
    </xf>
    <xf numFmtId="0" fontId="2" fillId="3" borderId="2" xfId="19" applyFont="1" applyFill="1" applyBorder="1" applyAlignment="1">
      <alignment horizontal="centerContinuous"/>
      <protection/>
    </xf>
    <xf numFmtId="0" fontId="26" fillId="3" borderId="2" xfId="19" applyFont="1" applyFill="1" applyBorder="1" applyAlignment="1" quotePrefix="1">
      <alignment horizontal="centerContinuous"/>
      <protection/>
    </xf>
    <xf numFmtId="0" fontId="25" fillId="3" borderId="2" xfId="19" applyFont="1" applyFill="1" applyBorder="1" applyAlignment="1" quotePrefix="1">
      <alignment horizontal="centerContinuous" vertical="center"/>
      <protection/>
    </xf>
    <xf numFmtId="0" fontId="0" fillId="3" borderId="2" xfId="0" applyFont="1" applyFill="1" applyBorder="1" applyAlignment="1">
      <alignment/>
    </xf>
    <xf numFmtId="0" fontId="3" fillId="3" borderId="2" xfId="19" applyFont="1" applyFill="1" applyBorder="1" applyAlignment="1" quotePrefix="1">
      <alignment horizontal="center"/>
      <protection/>
    </xf>
    <xf numFmtId="0" fontId="25" fillId="3" borderId="2" xfId="19" applyFont="1" applyFill="1" applyBorder="1" applyAlignment="1">
      <alignment horizontal="right" vertical="center"/>
      <protection/>
    </xf>
    <xf numFmtId="0" fontId="21" fillId="3" borderId="0" xfId="19" applyFont="1" applyFill="1" applyBorder="1" applyAlignment="1">
      <alignment horizontal="left"/>
      <protection/>
    </xf>
    <xf numFmtId="0" fontId="28" fillId="3" borderId="0" xfId="19" applyFont="1" applyFill="1" applyBorder="1" applyAlignment="1">
      <alignment horizontal="centerContinuous"/>
      <protection/>
    </xf>
    <xf numFmtId="0" fontId="26" fillId="3" borderId="0" xfId="19" applyFont="1" applyFill="1" applyBorder="1" applyAlignment="1" quotePrefix="1">
      <alignment horizontal="centerContinuous"/>
      <protection/>
    </xf>
    <xf numFmtId="169" fontId="0" fillId="3" borderId="0" xfId="19" applyNumberFormat="1" applyFont="1" applyFill="1" applyBorder="1">
      <alignment/>
      <protection/>
    </xf>
    <xf numFmtId="0" fontId="1" fillId="3" borderId="0" xfId="19" applyFont="1" applyFill="1" applyBorder="1" applyAlignment="1">
      <alignment horizontal="left"/>
      <protection/>
    </xf>
    <xf numFmtId="0" fontId="0" fillId="3" borderId="3" xfId="19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0" fontId="3" fillId="3" borderId="3" xfId="19" applyFont="1" applyFill="1" applyBorder="1" applyAlignment="1" quotePrefix="1">
      <alignment horizontal="center"/>
      <protection/>
    </xf>
    <xf numFmtId="1" fontId="5" fillId="3" borderId="0" xfId="0" applyNumberFormat="1" applyFont="1" applyFill="1" applyBorder="1" applyAlignment="1">
      <alignment horizontal="center"/>
    </xf>
    <xf numFmtId="0" fontId="4" fillId="3" borderId="0" xfId="19" applyFont="1" applyFill="1" applyAlignment="1">
      <alignment horizontal="left" vertical="center"/>
      <protection/>
    </xf>
    <xf numFmtId="3" fontId="6" fillId="3" borderId="0" xfId="0" applyNumberFormat="1" applyFont="1" applyFill="1" applyBorder="1" applyAlignment="1">
      <alignment horizontal="center"/>
    </xf>
    <xf numFmtId="0" fontId="5" fillId="3" borderId="4" xfId="19" applyFont="1" applyFill="1" applyBorder="1" applyAlignment="1" quotePrefix="1">
      <alignment horizontal="centerContinuous"/>
      <protection/>
    </xf>
    <xf numFmtId="0" fontId="3" fillId="3" borderId="4" xfId="19" applyFont="1" applyFill="1" applyBorder="1" applyAlignment="1" quotePrefix="1">
      <alignment horizontal="center"/>
      <protection/>
    </xf>
    <xf numFmtId="0" fontId="14" fillId="3" borderId="0" xfId="0" applyFont="1" applyFill="1" applyAlignment="1">
      <alignment/>
    </xf>
    <xf numFmtId="0" fontId="0" fillId="3" borderId="0" xfId="0" applyFill="1" applyBorder="1" applyAlignment="1">
      <alignment/>
    </xf>
    <xf numFmtId="3" fontId="10" fillId="3" borderId="0" xfId="0" applyNumberFormat="1" applyFont="1" applyFill="1" applyBorder="1" applyAlignment="1">
      <alignment horizontal="right"/>
    </xf>
    <xf numFmtId="166" fontId="10" fillId="3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0" fontId="14" fillId="3" borderId="5" xfId="0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166" fontId="0" fillId="3" borderId="0" xfId="0" applyNumberFormat="1" applyFill="1" applyBorder="1" applyAlignment="1">
      <alignment horizontal="right"/>
    </xf>
    <xf numFmtId="0" fontId="0" fillId="3" borderId="3" xfId="0" applyFill="1" applyBorder="1" applyAlignment="1">
      <alignment/>
    </xf>
    <xf numFmtId="166" fontId="0" fillId="3" borderId="3" xfId="0" applyNumberFormat="1" applyFill="1" applyBorder="1" applyAlignment="1">
      <alignment/>
    </xf>
    <xf numFmtId="3" fontId="7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66" fontId="1" fillId="3" borderId="0" xfId="0" applyNumberFormat="1" applyFont="1" applyFill="1" applyBorder="1" applyAlignment="1">
      <alignment horizontal="right"/>
    </xf>
    <xf numFmtId="166" fontId="17" fillId="3" borderId="0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166" fontId="18" fillId="3" borderId="1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166" fontId="19" fillId="3" borderId="1" xfId="0" applyNumberFormat="1" applyFont="1" applyFill="1" applyBorder="1" applyAlignment="1">
      <alignment horizontal="right"/>
    </xf>
    <xf numFmtId="0" fontId="11" fillId="3" borderId="0" xfId="0" applyFont="1" applyFill="1" applyAlignment="1">
      <alignment/>
    </xf>
    <xf numFmtId="3" fontId="0" fillId="3" borderId="0" xfId="0" applyNumberFormat="1" applyFill="1" applyBorder="1" applyAlignment="1">
      <alignment/>
    </xf>
    <xf numFmtId="0" fontId="3" fillId="3" borderId="2" xfId="19" applyFont="1" applyFill="1" applyBorder="1" applyAlignment="1">
      <alignment horizontal="centerContinuous"/>
      <protection/>
    </xf>
    <xf numFmtId="0" fontId="0" fillId="3" borderId="0" xfId="0" applyFill="1" applyBorder="1" applyAlignment="1">
      <alignment horizontal="right"/>
    </xf>
    <xf numFmtId="0" fontId="19" fillId="3" borderId="0" xfId="0" applyFont="1" applyFill="1" applyBorder="1" applyAlignment="1">
      <alignment horizontal="left"/>
    </xf>
    <xf numFmtId="0" fontId="28" fillId="3" borderId="6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26" fillId="3" borderId="0" xfId="19" applyFont="1" applyFill="1">
      <alignment/>
      <protection/>
    </xf>
    <xf numFmtId="0" fontId="15" fillId="3" borderId="0" xfId="19" applyFont="1" applyFill="1">
      <alignment/>
      <protection/>
    </xf>
    <xf numFmtId="3" fontId="11" fillId="3" borderId="0" xfId="19" applyNumberFormat="1" applyFont="1" applyFill="1" applyBorder="1" applyAlignment="1">
      <alignment horizontal="right"/>
      <protection/>
    </xf>
    <xf numFmtId="3" fontId="18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0" fontId="1" fillId="3" borderId="7" xfId="19" applyFont="1" applyFill="1" applyBorder="1">
      <alignment/>
      <protection/>
    </xf>
    <xf numFmtId="0" fontId="21" fillId="3" borderId="7" xfId="19" applyFont="1" applyFill="1" applyBorder="1">
      <alignment/>
      <protection/>
    </xf>
    <xf numFmtId="3" fontId="19" fillId="3" borderId="7" xfId="19" applyNumberFormat="1" applyFont="1" applyFill="1" applyBorder="1">
      <alignment/>
      <protection/>
    </xf>
    <xf numFmtId="3" fontId="19" fillId="3" borderId="0" xfId="19" applyNumberFormat="1" applyFont="1" applyFill="1" applyBorder="1">
      <alignment/>
      <protection/>
    </xf>
    <xf numFmtId="0" fontId="18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26" fillId="3" borderId="8" xfId="19" applyFont="1" applyFill="1" applyBorder="1">
      <alignment/>
      <protection/>
    </xf>
    <xf numFmtId="0" fontId="18" fillId="3" borderId="0" xfId="0" applyFont="1" applyFill="1" applyAlignment="1">
      <alignment/>
    </xf>
    <xf numFmtId="0" fontId="4" fillId="3" borderId="6" xfId="19" applyFont="1" applyFill="1" applyBorder="1" applyAlignment="1" quotePrefix="1">
      <alignment horizontal="left" vertical="center"/>
      <protection/>
    </xf>
    <xf numFmtId="0" fontId="0" fillId="3" borderId="9" xfId="0" applyFill="1" applyBorder="1" applyAlignment="1">
      <alignment/>
    </xf>
    <xf numFmtId="0" fontId="28" fillId="3" borderId="9" xfId="0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3" fontId="1" fillId="3" borderId="7" xfId="19" applyNumberFormat="1" applyFont="1" applyFill="1" applyBorder="1">
      <alignment/>
      <protection/>
    </xf>
    <xf numFmtId="0" fontId="4" fillId="3" borderId="0" xfId="19" applyFont="1" applyFill="1" applyBorder="1" applyAlignment="1" quotePrefix="1">
      <alignment horizontal="left" vertical="center"/>
      <protection/>
    </xf>
    <xf numFmtId="0" fontId="0" fillId="3" borderId="10" xfId="0" applyFill="1" applyBorder="1" applyAlignment="1">
      <alignment/>
    </xf>
    <xf numFmtId="0" fontId="0" fillId="3" borderId="4" xfId="0" applyFill="1" applyBorder="1" applyAlignment="1">
      <alignment/>
    </xf>
    <xf numFmtId="0" fontId="5" fillId="3" borderId="4" xfId="19" applyFont="1" applyFill="1" applyBorder="1" applyAlignment="1">
      <alignment horizontal="center"/>
      <protection/>
    </xf>
    <xf numFmtId="170" fontId="10" fillId="3" borderId="0" xfId="19" applyNumberFormat="1" applyFont="1" applyFill="1">
      <alignment/>
      <protection/>
    </xf>
    <xf numFmtId="4" fontId="1" fillId="3" borderId="7" xfId="0" applyNumberFormat="1" applyFont="1" applyFill="1" applyBorder="1" applyAlignment="1">
      <alignment/>
    </xf>
    <xf numFmtId="0" fontId="25" fillId="3" borderId="0" xfId="19" applyFont="1" applyFill="1" applyBorder="1" applyAlignment="1">
      <alignment horizontal="left"/>
      <protection/>
    </xf>
    <xf numFmtId="0" fontId="0" fillId="3" borderId="3" xfId="19" applyFont="1" applyFill="1" applyBorder="1" applyAlignment="1">
      <alignment horizontal="centerContinuous"/>
      <protection/>
    </xf>
    <xf numFmtId="0" fontId="0" fillId="3" borderId="0" xfId="0" applyFont="1" applyFill="1" applyAlignment="1">
      <alignment/>
    </xf>
    <xf numFmtId="0" fontId="5" fillId="3" borderId="0" xfId="19" applyFont="1" applyFill="1" applyAlignment="1">
      <alignment horizontal="left" vertical="center"/>
      <protection/>
    </xf>
    <xf numFmtId="169" fontId="0" fillId="3" borderId="0" xfId="19" applyNumberFormat="1" applyFont="1" applyFill="1">
      <alignment/>
      <protection/>
    </xf>
    <xf numFmtId="0" fontId="3" fillId="3" borderId="4" xfId="19" applyFont="1" applyFill="1" applyBorder="1" applyAlignment="1">
      <alignment horizontal="center"/>
      <protection/>
    </xf>
    <xf numFmtId="0" fontId="0" fillId="3" borderId="0" xfId="0" applyFont="1" applyFill="1" applyAlignment="1">
      <alignment/>
    </xf>
    <xf numFmtId="0" fontId="29" fillId="3" borderId="4" xfId="0" applyFont="1" applyFill="1" applyBorder="1" applyAlignment="1">
      <alignment/>
    </xf>
    <xf numFmtId="166" fontId="12" fillId="3" borderId="4" xfId="0" applyNumberFormat="1" applyFont="1" applyFill="1" applyBorder="1" applyAlignment="1">
      <alignment horizontal="right"/>
    </xf>
    <xf numFmtId="166" fontId="25" fillId="3" borderId="4" xfId="0" applyNumberFormat="1" applyFont="1" applyFill="1" applyBorder="1" applyAlignment="1">
      <alignment horizontal="right"/>
    </xf>
    <xf numFmtId="0" fontId="31" fillId="3" borderId="0" xfId="19" applyFont="1" applyFill="1">
      <alignment/>
      <protection/>
    </xf>
    <xf numFmtId="166" fontId="12" fillId="3" borderId="0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166" fontId="11" fillId="3" borderId="0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3" borderId="7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29" fillId="3" borderId="0" xfId="0" applyFont="1" applyFill="1" applyAlignment="1">
      <alignment/>
    </xf>
    <xf numFmtId="166" fontId="9" fillId="3" borderId="0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8" fillId="3" borderId="0" xfId="19" applyFont="1" applyFill="1" applyAlignment="1">
      <alignment horizontal="left" vertical="center"/>
      <protection/>
    </xf>
    <xf numFmtId="0" fontId="12" fillId="3" borderId="4" xfId="0" applyFont="1" applyFill="1" applyBorder="1" applyAlignment="1">
      <alignment/>
    </xf>
    <xf numFmtId="170" fontId="25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170" fontId="12" fillId="3" borderId="0" xfId="0" applyNumberFormat="1" applyFont="1" applyFill="1" applyBorder="1" applyAlignment="1">
      <alignment horizontal="right"/>
    </xf>
    <xf numFmtId="170" fontId="0" fillId="3" borderId="0" xfId="0" applyNumberFormat="1" applyFont="1" applyFill="1" applyBorder="1" applyAlignment="1">
      <alignment horizontal="right"/>
    </xf>
    <xf numFmtId="170" fontId="11" fillId="3" borderId="0" xfId="0" applyNumberFormat="1" applyFont="1" applyFill="1" applyBorder="1" applyAlignment="1">
      <alignment horizontal="right"/>
    </xf>
    <xf numFmtId="166" fontId="18" fillId="3" borderId="0" xfId="0" applyNumberFormat="1" applyFont="1" applyFill="1" applyBorder="1" applyAlignment="1">
      <alignment/>
    </xf>
    <xf numFmtId="0" fontId="3" fillId="3" borderId="6" xfId="19" applyFont="1" applyFill="1" applyBorder="1" applyAlignment="1" quotePrefix="1">
      <alignment horizontal="centerContinuous"/>
      <protection/>
    </xf>
    <xf numFmtId="0" fontId="4" fillId="3" borderId="6" xfId="19" applyFont="1" applyFill="1" applyBorder="1" applyAlignment="1" quotePrefix="1">
      <alignment horizontal="centerContinuous" vertical="center"/>
      <protection/>
    </xf>
    <xf numFmtId="166" fontId="14" fillId="3" borderId="0" xfId="0" applyNumberFormat="1" applyFont="1" applyFill="1" applyBorder="1" applyAlignment="1">
      <alignment/>
    </xf>
    <xf numFmtId="0" fontId="5" fillId="3" borderId="4" xfId="19" applyFont="1" applyFill="1" applyBorder="1" applyAlignment="1" quotePrefix="1">
      <alignment horizontal="center"/>
      <protection/>
    </xf>
    <xf numFmtId="0" fontId="26" fillId="3" borderId="0" xfId="19" applyFont="1" applyFill="1" applyBorder="1">
      <alignment/>
      <protection/>
    </xf>
    <xf numFmtId="2" fontId="23" fillId="3" borderId="4" xfId="0" applyNumberFormat="1" applyFont="1" applyFill="1" applyBorder="1" applyAlignment="1">
      <alignment/>
    </xf>
    <xf numFmtId="170" fontId="19" fillId="3" borderId="0" xfId="0" applyNumberFormat="1" applyFont="1" applyFill="1" applyBorder="1" applyAlignment="1">
      <alignment horizontal="right"/>
    </xf>
    <xf numFmtId="170" fontId="18" fillId="3" borderId="0" xfId="0" applyNumberFormat="1" applyFont="1" applyFill="1" applyBorder="1" applyAlignment="1">
      <alignment/>
    </xf>
    <xf numFmtId="0" fontId="26" fillId="3" borderId="0" xfId="19" applyFont="1" applyFill="1" applyBorder="1" applyAlignment="1">
      <alignment horizontal="centerContinuous"/>
      <protection/>
    </xf>
    <xf numFmtId="169" fontId="11" fillId="3" borderId="0" xfId="19" applyNumberFormat="1" applyFont="1" applyFill="1" applyBorder="1" applyAlignment="1">
      <alignment horizontal="right"/>
      <protection/>
    </xf>
    <xf numFmtId="0" fontId="3" fillId="3" borderId="0" xfId="19" applyFont="1" applyFill="1" applyBorder="1" applyAlignment="1" quotePrefix="1">
      <alignment horizontal="right"/>
      <protection/>
    </xf>
    <xf numFmtId="0" fontId="3" fillId="3" borderId="0" xfId="19" applyFont="1" applyFill="1" applyBorder="1" applyAlignment="1" quotePrefix="1">
      <alignment horizontal="center"/>
      <protection/>
    </xf>
    <xf numFmtId="0" fontId="3" fillId="3" borderId="0" xfId="19" applyFont="1" applyFill="1" applyBorder="1" applyAlignment="1">
      <alignment horizontal="centerContinuous"/>
      <protection/>
    </xf>
    <xf numFmtId="0" fontId="4" fillId="3" borderId="6" xfId="19" applyFont="1" applyFill="1" applyBorder="1" applyAlignment="1">
      <alignment horizontal="left"/>
      <protection/>
    </xf>
    <xf numFmtId="0" fontId="3" fillId="3" borderId="6" xfId="19" applyFont="1" applyFill="1" applyBorder="1" applyAlignment="1" quotePrefix="1">
      <alignment horizontal="centerContinuous" vertical="center"/>
      <protection/>
    </xf>
    <xf numFmtId="0" fontId="0" fillId="3" borderId="0" xfId="19" applyFont="1" applyFill="1" applyAlignment="1">
      <alignment horizontal="centerContinuous" vertical="center"/>
      <protection/>
    </xf>
    <xf numFmtId="0" fontId="24" fillId="3" borderId="0" xfId="19" applyFont="1" applyFill="1" applyBorder="1" applyAlignment="1">
      <alignment horizontal="centerContinuous"/>
      <protection/>
    </xf>
    <xf numFmtId="0" fontId="11" fillId="3" borderId="0" xfId="19" applyFont="1" applyFill="1" applyAlignment="1">
      <alignment horizontal="centerContinuous"/>
      <protection/>
    </xf>
    <xf numFmtId="0" fontId="11" fillId="3" borderId="0" xfId="19" applyFont="1" applyFill="1" applyBorder="1" applyAlignment="1">
      <alignment horizontal="centerContinuous"/>
      <protection/>
    </xf>
    <xf numFmtId="0" fontId="0" fillId="3" borderId="0" xfId="19" applyFont="1" applyFill="1" applyBorder="1">
      <alignment/>
      <protection/>
    </xf>
    <xf numFmtId="0" fontId="26" fillId="3" borderId="0" xfId="19" applyFont="1" applyFill="1" applyAlignment="1">
      <alignment horizontal="left"/>
      <protection/>
    </xf>
    <xf numFmtId="0" fontId="26" fillId="3" borderId="0" xfId="19" applyFont="1" applyFill="1" applyBorder="1" applyAlignment="1">
      <alignment horizontal="left"/>
      <protection/>
    </xf>
    <xf numFmtId="3" fontId="11" fillId="3" borderId="0" xfId="19" applyNumberFormat="1" applyFont="1" applyFill="1" applyAlignment="1">
      <alignment horizontal="right"/>
      <protection/>
    </xf>
    <xf numFmtId="3" fontId="11" fillId="3" borderId="3" xfId="19" applyNumberFormat="1" applyFont="1" applyFill="1" applyBorder="1" applyAlignment="1">
      <alignment horizontal="right"/>
      <protection/>
    </xf>
    <xf numFmtId="3" fontId="0" fillId="3" borderId="3" xfId="19" applyNumberFormat="1" applyFont="1" applyFill="1" applyBorder="1">
      <alignment/>
      <protection/>
    </xf>
    <xf numFmtId="0" fontId="19" fillId="3" borderId="7" xfId="19" applyFont="1" applyFill="1" applyBorder="1" applyAlignment="1">
      <alignment horizontal="left"/>
      <protection/>
    </xf>
    <xf numFmtId="0" fontId="1" fillId="3" borderId="7" xfId="19" applyFont="1" applyFill="1" applyBorder="1" applyAlignment="1">
      <alignment horizontal="left"/>
      <protection/>
    </xf>
    <xf numFmtId="0" fontId="26" fillId="3" borderId="8" xfId="19" applyFont="1" applyFill="1" applyBorder="1" applyAlignment="1">
      <alignment horizontal="left"/>
      <protection/>
    </xf>
    <xf numFmtId="3" fontId="11" fillId="3" borderId="8" xfId="19" applyNumberFormat="1" applyFont="1" applyFill="1" applyBorder="1" applyAlignment="1">
      <alignment horizontal="right"/>
      <protection/>
    </xf>
    <xf numFmtId="0" fontId="1" fillId="3" borderId="8" xfId="19" applyFont="1" applyFill="1" applyBorder="1">
      <alignment/>
      <protection/>
    </xf>
    <xf numFmtId="3" fontId="26" fillId="3" borderId="0" xfId="19" applyNumberFormat="1" applyFont="1" applyFill="1" applyAlignment="1">
      <alignment horizontal="right"/>
      <protection/>
    </xf>
    <xf numFmtId="3" fontId="26" fillId="3" borderId="0" xfId="19" applyNumberFormat="1" applyFont="1" applyFill="1" applyBorder="1" applyAlignment="1">
      <alignment horizontal="right"/>
      <protection/>
    </xf>
    <xf numFmtId="0" fontId="3" fillId="3" borderId="0" xfId="19" applyFont="1" applyFill="1">
      <alignment/>
      <protection/>
    </xf>
    <xf numFmtId="0" fontId="3" fillId="3" borderId="0" xfId="19" applyFont="1" applyFill="1" applyBorder="1">
      <alignment/>
      <protection/>
    </xf>
    <xf numFmtId="0" fontId="3" fillId="3" borderId="0" xfId="19" applyFont="1" applyFill="1" applyBorder="1" applyAlignment="1">
      <alignment horizontal="left"/>
      <protection/>
    </xf>
    <xf numFmtId="0" fontId="3" fillId="3" borderId="0" xfId="19" applyFont="1" applyFill="1" applyBorder="1" applyAlignment="1">
      <alignment/>
      <protection/>
    </xf>
    <xf numFmtId="3" fontId="4" fillId="3" borderId="0" xfId="19" applyNumberFormat="1" applyFont="1" applyFill="1" applyAlignment="1">
      <alignment horizontal="left"/>
      <protection/>
    </xf>
    <xf numFmtId="3" fontId="3" fillId="3" borderId="6" xfId="19" applyNumberFormat="1" applyFont="1" applyFill="1" applyBorder="1" applyAlignment="1" quotePrefix="1">
      <alignment horizontal="right"/>
      <protection/>
    </xf>
    <xf numFmtId="0" fontId="3" fillId="3" borderId="0" xfId="19" applyFont="1" applyFill="1" applyAlignment="1">
      <alignment horizontal="centerContinuous" vertical="center"/>
      <protection/>
    </xf>
    <xf numFmtId="0" fontId="24" fillId="3" borderId="0" xfId="19" applyFont="1" applyFill="1" applyBorder="1" applyAlignment="1">
      <alignment horizontal="left"/>
      <protection/>
    </xf>
    <xf numFmtId="3" fontId="5" fillId="3" borderId="0" xfId="19" applyNumberFormat="1" applyFont="1" applyFill="1" applyBorder="1" applyAlignment="1" quotePrefix="1">
      <alignment horizontal="right"/>
      <protection/>
    </xf>
    <xf numFmtId="4" fontId="10" fillId="3" borderId="0" xfId="19" applyNumberFormat="1" applyFont="1" applyFill="1" applyAlignment="1">
      <alignment horizontal="right"/>
      <protection/>
    </xf>
    <xf numFmtId="4" fontId="10" fillId="3" borderId="0" xfId="19" applyNumberFormat="1" applyFont="1" applyFill="1" applyBorder="1" applyAlignment="1" quotePrefix="1">
      <alignment horizontal="right"/>
      <protection/>
    </xf>
    <xf numFmtId="3" fontId="10" fillId="3" borderId="0" xfId="19" applyNumberFormat="1" applyFont="1" applyFill="1" applyBorder="1" applyAlignment="1" quotePrefix="1">
      <alignment horizontal="right"/>
      <protection/>
    </xf>
    <xf numFmtId="0" fontId="24" fillId="3" borderId="0" xfId="19" applyFont="1" applyFill="1" applyBorder="1" applyAlignment="1" quotePrefix="1">
      <alignment horizontal="center"/>
      <protection/>
    </xf>
    <xf numFmtId="4" fontId="10" fillId="3" borderId="0" xfId="19" applyNumberFormat="1" applyFont="1" applyFill="1" applyBorder="1" applyAlignment="1">
      <alignment horizontal="right"/>
      <protection/>
    </xf>
    <xf numFmtId="3" fontId="10" fillId="3" borderId="0" xfId="19" applyNumberFormat="1" applyFont="1" applyFill="1" applyBorder="1" applyAlignment="1">
      <alignment horizontal="right"/>
      <protection/>
    </xf>
    <xf numFmtId="0" fontId="24" fillId="3" borderId="0" xfId="19" applyFont="1" applyFill="1" applyBorder="1">
      <alignment/>
      <protection/>
    </xf>
    <xf numFmtId="3" fontId="24" fillId="3" borderId="0" xfId="19" applyNumberFormat="1" applyFont="1" applyFill="1" applyBorder="1">
      <alignment/>
      <protection/>
    </xf>
    <xf numFmtId="169" fontId="0" fillId="3" borderId="3" xfId="19" applyNumberFormat="1" applyFont="1" applyFill="1" applyBorder="1">
      <alignment/>
      <protection/>
    </xf>
    <xf numFmtId="3" fontId="23" fillId="3" borderId="7" xfId="19" applyNumberFormat="1" applyFont="1" applyFill="1" applyBorder="1">
      <alignment/>
      <protection/>
    </xf>
    <xf numFmtId="168" fontId="27" fillId="3" borderId="7" xfId="0" applyNumberFormat="1" applyFont="1" applyFill="1" applyBorder="1" applyAlignment="1">
      <alignment/>
    </xf>
    <xf numFmtId="0" fontId="22" fillId="3" borderId="7" xfId="0" applyFont="1" applyFill="1" applyBorder="1" applyAlignment="1">
      <alignment horizontal="right" vertical="top"/>
    </xf>
    <xf numFmtId="0" fontId="22" fillId="3" borderId="0" xfId="0" applyFont="1" applyFill="1" applyBorder="1" applyAlignment="1">
      <alignment vertical="top"/>
    </xf>
    <xf numFmtId="169" fontId="22" fillId="3" borderId="0" xfId="0" applyNumberFormat="1" applyFont="1" applyFill="1" applyBorder="1" applyAlignment="1">
      <alignment vertical="top"/>
    </xf>
    <xf numFmtId="0" fontId="20" fillId="3" borderId="0" xfId="0" applyFont="1" applyFill="1" applyAlignment="1">
      <alignment/>
    </xf>
    <xf numFmtId="3" fontId="14" fillId="3" borderId="0" xfId="0" applyNumberFormat="1" applyFont="1" applyFill="1" applyBorder="1" applyAlignment="1">
      <alignment horizontal="right"/>
    </xf>
    <xf numFmtId="170" fontId="11" fillId="3" borderId="0" xfId="19" applyNumberFormat="1" applyFont="1" applyFill="1">
      <alignment/>
      <protection/>
    </xf>
    <xf numFmtId="169" fontId="10" fillId="3" borderId="0" xfId="19" applyNumberFormat="1" applyFont="1" applyFill="1" applyBorder="1">
      <alignment/>
      <protection/>
    </xf>
    <xf numFmtId="169" fontId="11" fillId="3" borderId="0" xfId="19" applyNumberFormat="1" applyFont="1" applyFill="1" applyBorder="1">
      <alignment/>
      <protection/>
    </xf>
    <xf numFmtId="4" fontId="23" fillId="3" borderId="7" xfId="19" applyNumberFormat="1" applyFont="1" applyFill="1" applyBorder="1">
      <alignment/>
      <protection/>
    </xf>
    <xf numFmtId="170" fontId="22" fillId="3" borderId="7" xfId="19" applyNumberFormat="1" applyFont="1" applyFill="1" applyBorder="1">
      <alignment/>
      <protection/>
    </xf>
    <xf numFmtId="170" fontId="11" fillId="3" borderId="8" xfId="19" applyNumberFormat="1" applyFont="1" applyFill="1" applyBorder="1">
      <alignment/>
      <protection/>
    </xf>
    <xf numFmtId="0" fontId="0" fillId="3" borderId="8" xfId="0" applyFont="1" applyFill="1" applyBorder="1" applyAlignment="1">
      <alignment horizontal="right"/>
    </xf>
    <xf numFmtId="3" fontId="26" fillId="3" borderId="0" xfId="19" applyNumberFormat="1" applyFont="1" applyFill="1" applyBorder="1">
      <alignment/>
      <protection/>
    </xf>
    <xf numFmtId="3" fontId="3" fillId="3" borderId="0" xfId="19" applyNumberFormat="1" applyFont="1" applyFill="1" applyBorder="1">
      <alignment/>
      <protection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19" applyFill="1" applyBorder="1">
      <alignment/>
      <protection/>
    </xf>
    <xf numFmtId="0" fontId="4" fillId="3" borderId="1" xfId="19" applyFont="1" applyFill="1" applyBorder="1" applyAlignment="1">
      <alignment horizontal="left"/>
      <protection/>
    </xf>
    <xf numFmtId="0" fontId="3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166" fontId="0" fillId="3" borderId="0" xfId="0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 horizontal="right"/>
    </xf>
    <xf numFmtId="166" fontId="25" fillId="3" borderId="0" xfId="0" applyNumberFormat="1" applyFont="1" applyFill="1" applyBorder="1" applyAlignment="1">
      <alignment/>
    </xf>
    <xf numFmtId="166" fontId="0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Continuous"/>
    </xf>
    <xf numFmtId="0" fontId="24" fillId="3" borderId="0" xfId="19" applyFont="1" applyFill="1" applyBorder="1">
      <alignment/>
      <protection/>
    </xf>
    <xf numFmtId="0" fontId="0" fillId="3" borderId="0" xfId="0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center"/>
    </xf>
    <xf numFmtId="3" fontId="25" fillId="3" borderId="0" xfId="0" applyNumberFormat="1" applyFont="1" applyFill="1" applyBorder="1" applyAlignment="1" quotePrefix="1">
      <alignment horizontal="center"/>
    </xf>
    <xf numFmtId="0" fontId="25" fillId="3" borderId="0" xfId="0" applyFont="1" applyFill="1" applyBorder="1" applyAlignment="1">
      <alignment horizontal="center"/>
    </xf>
    <xf numFmtId="0" fontId="0" fillId="3" borderId="0" xfId="19" applyFill="1">
      <alignment/>
      <protection/>
    </xf>
    <xf numFmtId="0" fontId="0" fillId="3" borderId="0" xfId="19" applyFill="1" applyBorder="1">
      <alignment/>
      <protection/>
    </xf>
    <xf numFmtId="166" fontId="3" fillId="3" borderId="0" xfId="0" applyNumberFormat="1" applyFont="1" applyFill="1" applyBorder="1" applyAlignment="1">
      <alignment horizontal="center"/>
    </xf>
    <xf numFmtId="166" fontId="10" fillId="3" borderId="0" xfId="19" applyNumberFormat="1" applyFont="1" applyFill="1" applyBorder="1">
      <alignment/>
      <protection/>
    </xf>
    <xf numFmtId="166" fontId="10" fillId="3" borderId="0" xfId="19" applyNumberFormat="1" applyFont="1" applyFill="1">
      <alignment/>
      <protection/>
    </xf>
    <xf numFmtId="166" fontId="14" fillId="3" borderId="0" xfId="0" applyNumberFormat="1" applyFont="1" applyFill="1" applyAlignment="1">
      <alignment/>
    </xf>
    <xf numFmtId="168" fontId="30" fillId="3" borderId="0" xfId="0" applyNumberFormat="1" applyFont="1" applyFill="1" applyBorder="1" applyAlignment="1">
      <alignment/>
    </xf>
    <xf numFmtId="4" fontId="14" fillId="3" borderId="0" xfId="0" applyNumberFormat="1" applyFont="1" applyFill="1" applyBorder="1" applyAlignment="1">
      <alignment horizontal="right" vertical="top"/>
    </xf>
    <xf numFmtId="3" fontId="14" fillId="3" borderId="0" xfId="0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168" fontId="14" fillId="3" borderId="0" xfId="0" applyNumberFormat="1" applyFont="1" applyFill="1" applyBorder="1" applyAlignment="1">
      <alignment/>
    </xf>
    <xf numFmtId="3" fontId="31" fillId="3" borderId="0" xfId="0" applyNumberFormat="1" applyFont="1" applyFill="1" applyBorder="1" applyAlignment="1">
      <alignment vertical="top"/>
    </xf>
    <xf numFmtId="166" fontId="11" fillId="3" borderId="0" xfId="19" applyNumberFormat="1" applyFont="1" applyFill="1" applyBorder="1">
      <alignment/>
      <protection/>
    </xf>
    <xf numFmtId="166" fontId="14" fillId="3" borderId="0" xfId="0" applyNumberFormat="1" applyFont="1" applyFill="1" applyAlignment="1">
      <alignment/>
    </xf>
    <xf numFmtId="166" fontId="1" fillId="3" borderId="7" xfId="19" applyNumberFormat="1" applyFont="1" applyFill="1" applyBorder="1">
      <alignment/>
      <protection/>
    </xf>
    <xf numFmtId="166" fontId="1" fillId="3" borderId="7" xfId="0" applyNumberFormat="1" applyFont="1" applyFill="1" applyBorder="1" applyAlignment="1">
      <alignment/>
    </xf>
    <xf numFmtId="168" fontId="9" fillId="3" borderId="7" xfId="0" applyNumberFormat="1" applyFont="1" applyFill="1" applyBorder="1" applyAlignment="1">
      <alignment/>
    </xf>
    <xf numFmtId="4" fontId="14" fillId="3" borderId="7" xfId="0" applyNumberFormat="1" applyFont="1" applyFill="1" applyBorder="1" applyAlignment="1">
      <alignment horizontal="right" vertical="top"/>
    </xf>
    <xf numFmtId="4" fontId="31" fillId="3" borderId="0" xfId="0" applyNumberFormat="1" applyFont="1" applyFill="1" applyBorder="1" applyAlignment="1">
      <alignment vertical="top"/>
    </xf>
    <xf numFmtId="169" fontId="11" fillId="3" borderId="8" xfId="19" applyNumberFormat="1" applyFont="1" applyFill="1" applyBorder="1">
      <alignment/>
      <protection/>
    </xf>
    <xf numFmtId="166" fontId="14" fillId="3" borderId="8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 horizontal="right"/>
    </xf>
    <xf numFmtId="169" fontId="29" fillId="3" borderId="0" xfId="0" applyNumberFormat="1" applyFont="1" applyFill="1" applyBorder="1" applyAlignment="1">
      <alignment horizontal="right"/>
    </xf>
    <xf numFmtId="3" fontId="26" fillId="3" borderId="0" xfId="19" applyNumberFormat="1" applyFont="1" applyFill="1">
      <alignment/>
      <protection/>
    </xf>
    <xf numFmtId="3" fontId="3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/>
    </xf>
    <xf numFmtId="166" fontId="29" fillId="3" borderId="0" xfId="0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166" fontId="3" fillId="3" borderId="11" xfId="0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166" fontId="24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vertical="top"/>
    </xf>
    <xf numFmtId="166" fontId="10" fillId="3" borderId="0" xfId="0" applyNumberFormat="1" applyFont="1" applyFill="1" applyBorder="1" applyAlignment="1">
      <alignment/>
    </xf>
    <xf numFmtId="168" fontId="30" fillId="3" borderId="8" xfId="0" applyNumberFormat="1" applyFont="1" applyFill="1" applyBorder="1" applyAlignment="1">
      <alignment/>
    </xf>
    <xf numFmtId="0" fontId="14" fillId="3" borderId="8" xfId="0" applyFont="1" applyFill="1" applyBorder="1" applyAlignment="1">
      <alignment horizontal="right" vertical="top"/>
    </xf>
    <xf numFmtId="169" fontId="14" fillId="3" borderId="0" xfId="0" applyNumberFormat="1" applyFont="1" applyFill="1" applyBorder="1" applyAlignment="1">
      <alignment vertical="top"/>
    </xf>
    <xf numFmtId="2" fontId="14" fillId="3" borderId="0" xfId="0" applyNumberFormat="1" applyFont="1" applyFill="1" applyBorder="1" applyAlignment="1">
      <alignment vertical="top"/>
    </xf>
    <xf numFmtId="166" fontId="4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3" fontId="14" fillId="3" borderId="0" xfId="0" applyNumberFormat="1" applyFont="1" applyFill="1" applyBorder="1" applyAlignment="1">
      <alignment horizontal="right" vertical="top"/>
    </xf>
    <xf numFmtId="3" fontId="31" fillId="3" borderId="0" xfId="0" applyNumberFormat="1" applyFont="1" applyFill="1" applyBorder="1" applyAlignment="1">
      <alignment horizontal="right"/>
    </xf>
    <xf numFmtId="3" fontId="29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3" fontId="14" fillId="3" borderId="7" xfId="0" applyNumberFormat="1" applyFont="1" applyFill="1" applyBorder="1" applyAlignment="1">
      <alignment horizontal="right" vertical="top"/>
    </xf>
    <xf numFmtId="0" fontId="14" fillId="3" borderId="1" xfId="0" applyFont="1" applyFill="1" applyBorder="1" applyAlignment="1">
      <alignment horizontal="right"/>
    </xf>
    <xf numFmtId="2" fontId="28" fillId="3" borderId="0" xfId="0" applyNumberFormat="1" applyFont="1" applyFill="1" applyBorder="1" applyAlignment="1">
      <alignment/>
    </xf>
    <xf numFmtId="166" fontId="0" fillId="3" borderId="0" xfId="0" applyNumberFormat="1" applyFill="1" applyAlignment="1">
      <alignment/>
    </xf>
    <xf numFmtId="0" fontId="4" fillId="3" borderId="0" xfId="0" applyFont="1" applyFill="1" applyAlignment="1">
      <alignment/>
    </xf>
    <xf numFmtId="166" fontId="20" fillId="3" borderId="0" xfId="0" applyNumberFormat="1" applyFont="1" applyFill="1" applyBorder="1" applyAlignment="1">
      <alignment/>
    </xf>
    <xf numFmtId="166" fontId="4" fillId="3" borderId="0" xfId="0" applyNumberFormat="1" applyFont="1" applyFill="1" applyBorder="1" applyAlignment="1">
      <alignment horizontal="right"/>
    </xf>
    <xf numFmtId="166" fontId="21" fillId="3" borderId="0" xfId="0" applyNumberFormat="1" applyFont="1" applyFill="1" applyBorder="1" applyAlignment="1">
      <alignment/>
    </xf>
    <xf numFmtId="166" fontId="22" fillId="3" borderId="0" xfId="0" applyNumberFormat="1" applyFont="1" applyFill="1" applyAlignment="1">
      <alignment/>
    </xf>
    <xf numFmtId="0" fontId="7" fillId="3" borderId="0" xfId="19" applyFont="1" applyFill="1">
      <alignment/>
      <protection/>
    </xf>
    <xf numFmtId="0" fontId="5" fillId="3" borderId="0" xfId="19" applyFont="1" applyFill="1" applyBorder="1">
      <alignment/>
      <protection/>
    </xf>
    <xf numFmtId="166" fontId="9" fillId="3" borderId="0" xfId="19" applyNumberFormat="1" applyFont="1" applyFill="1" applyBorder="1">
      <alignment/>
      <protection/>
    </xf>
    <xf numFmtId="166" fontId="9" fillId="3" borderId="0" xfId="19" applyNumberFormat="1" applyFont="1" applyFill="1">
      <alignment/>
      <protection/>
    </xf>
    <xf numFmtId="3" fontId="0" fillId="3" borderId="0" xfId="0" applyNumberFormat="1" applyFont="1" applyFill="1" applyAlignment="1">
      <alignment/>
    </xf>
    <xf numFmtId="0" fontId="0" fillId="3" borderId="0" xfId="0" applyFill="1" applyBorder="1" applyAlignment="1">
      <alignment horizontal="centerContinuous"/>
    </xf>
    <xf numFmtId="3" fontId="10" fillId="3" borderId="0" xfId="19" applyNumberFormat="1" applyFont="1" applyFill="1" applyAlignment="1">
      <alignment horizontal="right"/>
      <protection/>
    </xf>
    <xf numFmtId="3" fontId="24" fillId="3" borderId="0" xfId="19" applyNumberFormat="1" applyFont="1" applyFill="1" applyBorder="1" applyAlignment="1" quotePrefix="1">
      <alignment horizontal="center"/>
      <protection/>
    </xf>
    <xf numFmtId="3" fontId="23" fillId="3" borderId="7" xfId="19" applyNumberFormat="1" applyFont="1" applyFill="1" applyBorder="1" applyAlignment="1">
      <alignment horizontal="right"/>
      <protection/>
    </xf>
    <xf numFmtId="4" fontId="23" fillId="3" borderId="7" xfId="19" applyNumberFormat="1" applyFont="1" applyFill="1" applyBorder="1" applyAlignment="1">
      <alignment horizontal="right"/>
      <protection/>
    </xf>
    <xf numFmtId="169" fontId="22" fillId="3" borderId="7" xfId="19" applyNumberFormat="1" applyFont="1" applyFill="1" applyBorder="1">
      <alignment/>
      <protection/>
    </xf>
    <xf numFmtId="170" fontId="10" fillId="3" borderId="0" xfId="19" applyNumberFormat="1" applyFont="1" applyFill="1" applyAlignment="1">
      <alignment horizontal="right"/>
      <protection/>
    </xf>
    <xf numFmtId="0" fontId="2" fillId="3" borderId="2" xfId="19" applyFont="1" applyFill="1" applyBorder="1" applyAlignment="1">
      <alignment horizontal="left"/>
      <protection/>
    </xf>
    <xf numFmtId="0" fontId="14" fillId="3" borderId="0" xfId="0" applyFont="1" applyFill="1" applyAlignment="1">
      <alignment horizontal="left"/>
    </xf>
    <xf numFmtId="0" fontId="9" fillId="3" borderId="0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0" fillId="3" borderId="1" xfId="0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166" fontId="18" fillId="3" borderId="1" xfId="0" applyNumberFormat="1" applyFont="1" applyFill="1" applyBorder="1" applyAlignment="1">
      <alignment horizontal="left"/>
    </xf>
    <xf numFmtId="3" fontId="12" fillId="3" borderId="1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0" fillId="3" borderId="0" xfId="19" applyFill="1" applyBorder="1" applyAlignment="1">
      <alignment horizontal="left"/>
      <protection/>
    </xf>
    <xf numFmtId="0" fontId="4" fillId="3" borderId="0" xfId="19" applyFont="1" applyFill="1" applyBorder="1" applyAlignment="1">
      <alignment horizontal="centerContinuous"/>
      <protection/>
    </xf>
    <xf numFmtId="166" fontId="18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3" fontId="16" fillId="3" borderId="0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19" applyFont="1" applyFill="1" applyBorder="1" applyAlignment="1">
      <alignment horizontal="left"/>
      <protection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ASA9196cierr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8"/>
  <sheetViews>
    <sheetView tabSelected="1" zoomScale="75" zoomScaleNormal="75" workbookViewId="0" topLeftCell="A1">
      <selection activeCell="B1" sqref="B1"/>
    </sheetView>
  </sheetViews>
  <sheetFormatPr defaultColWidth="11.421875" defaultRowHeight="12.75"/>
  <cols>
    <col min="1" max="1" width="2.140625" style="3" customWidth="1"/>
    <col min="2" max="2" width="39.28125" style="177" customWidth="1"/>
    <col min="3" max="3" width="0.85546875" style="3" customWidth="1"/>
    <col min="4" max="4" width="11.8515625" style="3" customWidth="1"/>
    <col min="5" max="5" width="1.28515625" style="3" customWidth="1"/>
    <col min="6" max="6" width="11.8515625" style="3" customWidth="1"/>
    <col min="7" max="7" width="1.28515625" style="3" customWidth="1"/>
    <col min="8" max="8" width="11.8515625" style="3" customWidth="1"/>
    <col min="9" max="9" width="1.28515625" style="3" customWidth="1"/>
    <col min="10" max="10" width="11.8515625" style="3" customWidth="1"/>
    <col min="11" max="11" width="1.28515625" style="3" customWidth="1"/>
    <col min="12" max="12" width="11.8515625" style="3" customWidth="1"/>
    <col min="13" max="13" width="1.28515625" style="3" customWidth="1"/>
    <col min="14" max="14" width="11.8515625" style="3" customWidth="1"/>
    <col min="15" max="15" width="1.7109375" style="3" customWidth="1"/>
    <col min="16" max="16" width="11.8515625" style="3" customWidth="1"/>
    <col min="17" max="17" width="1.28515625" style="3" customWidth="1"/>
    <col min="18" max="18" width="11.8515625" style="3" customWidth="1"/>
    <col min="19" max="19" width="1.28515625" style="3" customWidth="1"/>
    <col min="20" max="20" width="11.8515625" style="3" customWidth="1"/>
    <col min="21" max="16384" width="11.57421875" style="3" customWidth="1"/>
  </cols>
  <sheetData>
    <row r="1" spans="2:10" ht="21" thickBot="1">
      <c r="B1" s="284">
        <v>17.1</v>
      </c>
      <c r="C1" s="4"/>
      <c r="D1" s="5"/>
      <c r="E1" s="5"/>
      <c r="F1" s="5"/>
      <c r="G1" s="5"/>
      <c r="H1" s="5"/>
      <c r="I1" s="5"/>
      <c r="J1" s="5"/>
    </row>
    <row r="2" spans="2:20" ht="13.5" customHeight="1" thickTop="1">
      <c r="B2" s="265"/>
      <c r="C2" s="6"/>
      <c r="D2" s="6"/>
      <c r="E2" s="6"/>
      <c r="F2" s="6"/>
      <c r="G2" s="6"/>
      <c r="H2" s="6"/>
      <c r="I2" s="6"/>
      <c r="J2" s="6"/>
      <c r="K2" s="7"/>
      <c r="L2" s="8"/>
      <c r="M2" s="8"/>
      <c r="N2" s="8"/>
      <c r="O2" s="8"/>
      <c r="P2" s="8"/>
      <c r="Q2" s="8"/>
      <c r="R2" s="9"/>
      <c r="S2" s="10"/>
      <c r="T2" s="11"/>
    </row>
    <row r="3" spans="2:20" ht="17.25">
      <c r="B3" s="12" t="s">
        <v>59</v>
      </c>
      <c r="C3" s="13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</row>
    <row r="4" spans="2:20" ht="15">
      <c r="B4" s="16" t="s">
        <v>1</v>
      </c>
      <c r="C4" s="13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2:20" ht="12" customHeight="1">
      <c r="B5" s="277"/>
      <c r="C5" s="27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</row>
    <row r="6" spans="2:20" ht="17.25">
      <c r="B6" s="286" t="s">
        <v>112</v>
      </c>
      <c r="C6" s="286"/>
      <c r="D6" s="21" t="s">
        <v>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2:20" ht="15">
      <c r="B7" s="287"/>
      <c r="C7" s="287"/>
      <c r="D7" s="23" t="s">
        <v>32</v>
      </c>
      <c r="E7" s="23"/>
      <c r="F7" s="23" t="s">
        <v>33</v>
      </c>
      <c r="G7" s="23"/>
      <c r="H7" s="23" t="s">
        <v>34</v>
      </c>
      <c r="I7" s="23"/>
      <c r="J7" s="23" t="s">
        <v>35</v>
      </c>
      <c r="K7" s="23"/>
      <c r="L7" s="23">
        <v>1995</v>
      </c>
      <c r="M7" s="24"/>
      <c r="N7" s="23">
        <v>1996</v>
      </c>
      <c r="O7" s="24"/>
      <c r="P7" s="23">
        <v>1997</v>
      </c>
      <c r="Q7" s="24"/>
      <c r="R7" s="23">
        <v>1998</v>
      </c>
      <c r="S7" s="24"/>
      <c r="T7" s="23" t="s">
        <v>58</v>
      </c>
    </row>
    <row r="8" spans="2:21" ht="4.5" customHeight="1">
      <c r="B8" s="26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2:20" ht="15">
      <c r="B9" s="131" t="s">
        <v>2</v>
      </c>
      <c r="C9" s="27"/>
      <c r="D9" s="28">
        <v>143780.31130623972</v>
      </c>
      <c r="E9" s="28"/>
      <c r="F9" s="28">
        <v>162162.05993292705</v>
      </c>
      <c r="G9" s="28"/>
      <c r="H9" s="28">
        <v>192752.59425672833</v>
      </c>
      <c r="I9" s="28"/>
      <c r="J9" s="28">
        <v>179268.86164557116</v>
      </c>
      <c r="K9" s="28"/>
      <c r="L9" s="28">
        <v>184815.797567103</v>
      </c>
      <c r="M9" s="28"/>
      <c r="N9" s="28">
        <v>216249.29651533184</v>
      </c>
      <c r="O9" s="28"/>
      <c r="P9" s="28">
        <v>238077.63844094204</v>
      </c>
      <c r="Q9" s="28"/>
      <c r="R9" s="28">
        <v>251704.15929334052</v>
      </c>
      <c r="S9" s="28"/>
      <c r="T9" s="28">
        <v>293340.02606893494</v>
      </c>
    </row>
    <row r="10" spans="2:20" ht="15">
      <c r="B10" s="131" t="s">
        <v>3</v>
      </c>
      <c r="C10" s="27"/>
      <c r="D10" s="28">
        <v>64206.166486363036</v>
      </c>
      <c r="E10" s="28"/>
      <c r="F10" s="28">
        <v>78818.89976320123</v>
      </c>
      <c r="G10" s="28"/>
      <c r="H10" s="28">
        <v>86675.66469534696</v>
      </c>
      <c r="I10" s="28"/>
      <c r="J10" s="28">
        <v>83139.85182647579</v>
      </c>
      <c r="K10" s="28"/>
      <c r="L10" s="28">
        <v>84825.62481218371</v>
      </c>
      <c r="M10" s="28"/>
      <c r="N10" s="28">
        <v>84664.160575409</v>
      </c>
      <c r="O10" s="28"/>
      <c r="P10" s="28">
        <v>84772.82404769633</v>
      </c>
      <c r="Q10" s="28"/>
      <c r="R10" s="28">
        <v>88903.711277607</v>
      </c>
      <c r="S10" s="28"/>
      <c r="T10" s="28">
        <v>93853.34820838291</v>
      </c>
    </row>
    <row r="11" spans="2:20" ht="15">
      <c r="B11" s="131" t="s">
        <v>4</v>
      </c>
      <c r="C11" s="27"/>
      <c r="D11" s="28">
        <v>505773.0337528398</v>
      </c>
      <c r="E11" s="28"/>
      <c r="F11" s="28">
        <v>594677.9914536079</v>
      </c>
      <c r="G11" s="28"/>
      <c r="H11" s="28">
        <v>571345.3429795776</v>
      </c>
      <c r="I11" s="28"/>
      <c r="J11" s="28">
        <v>586196.8931181588</v>
      </c>
      <c r="K11" s="28"/>
      <c r="L11" s="28">
        <v>642510.1198009426</v>
      </c>
      <c r="M11" s="28"/>
      <c r="N11" s="28">
        <v>662461.7186250509</v>
      </c>
      <c r="O11" s="28"/>
      <c r="P11" s="28">
        <v>648321.1035948592</v>
      </c>
      <c r="Q11" s="28"/>
      <c r="R11" s="28">
        <v>680453.937124186</v>
      </c>
      <c r="S11" s="28"/>
      <c r="T11" s="28">
        <v>711549.9285640802</v>
      </c>
    </row>
    <row r="12" spans="2:20" ht="4.5" customHeight="1">
      <c r="B12" s="131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2:20" s="26" customFormat="1" ht="4.5" customHeight="1">
      <c r="B13" s="281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2:20" ht="15">
      <c r="B14" s="267" t="s">
        <v>5</v>
      </c>
      <c r="D14" s="29">
        <f>SUM(D9:D11)</f>
        <v>713759.5115454425</v>
      </c>
      <c r="E14" s="29"/>
      <c r="F14" s="29">
        <f>SUM(F9:F11)</f>
        <v>835658.9511497362</v>
      </c>
      <c r="G14" s="29"/>
      <c r="H14" s="29">
        <f>SUM(H9:H11)</f>
        <v>850773.6019316529</v>
      </c>
      <c r="I14" s="29"/>
      <c r="J14" s="29">
        <f>SUM(J9:J11)</f>
        <v>848605.6065902058</v>
      </c>
      <c r="K14" s="29"/>
      <c r="L14" s="29">
        <f>SUM(L9:L11)</f>
        <v>912151.5421802293</v>
      </c>
      <c r="M14" s="29"/>
      <c r="N14" s="29">
        <f>SUM(N9:N11)</f>
        <v>963375.1757157918</v>
      </c>
      <c r="O14" s="29"/>
      <c r="P14" s="29">
        <f>SUM(P9:P11)</f>
        <v>971171.5660834976</v>
      </c>
      <c r="Q14" s="29"/>
      <c r="R14" s="29">
        <f>SUM(R9:R11)</f>
        <v>1021061.8076951335</v>
      </c>
      <c r="S14" s="29"/>
      <c r="T14" s="29">
        <f>SUM(T9:T11)</f>
        <v>1098743.302841398</v>
      </c>
    </row>
    <row r="15" spans="2:20" ht="4.5" customHeight="1" thickBot="1">
      <c r="B15" s="268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ht="4.5" customHeight="1">
      <c r="B16" s="269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2:23" ht="15">
      <c r="B17" s="131" t="s">
        <v>6</v>
      </c>
      <c r="C17" s="27"/>
      <c r="D17" s="28">
        <v>8374463.803577224</v>
      </c>
      <c r="E17" s="28"/>
      <c r="F17" s="28">
        <v>9488858.924428739</v>
      </c>
      <c r="G17" s="28"/>
      <c r="H17" s="28">
        <v>10151873.948739678</v>
      </c>
      <c r="I17" s="28"/>
      <c r="J17" s="28">
        <v>10408369.582591083</v>
      </c>
      <c r="K17" s="28"/>
      <c r="L17" s="28">
        <v>10684486.776940368</v>
      </c>
      <c r="M17" s="28"/>
      <c r="N17" s="28">
        <v>11296492.065731494</v>
      </c>
      <c r="O17" s="28"/>
      <c r="P17" s="28">
        <v>11639408.958785841</v>
      </c>
      <c r="Q17" s="28"/>
      <c r="R17" s="28">
        <v>12278742.856577171</v>
      </c>
      <c r="S17" s="28"/>
      <c r="T17" s="28">
        <v>13006706.258389624</v>
      </c>
      <c r="U17" s="26"/>
      <c r="V17" s="26"/>
      <c r="W17" s="26"/>
    </row>
    <row r="18" spans="2:20" ht="15">
      <c r="B18" s="131" t="s">
        <v>7</v>
      </c>
      <c r="C18" s="27"/>
      <c r="D18" s="28">
        <v>2875055.7444256125</v>
      </c>
      <c r="E18" s="28"/>
      <c r="F18" s="28">
        <v>3204622.192570288</v>
      </c>
      <c r="G18" s="28"/>
      <c r="H18" s="28">
        <v>3317341.9518589303</v>
      </c>
      <c r="I18" s="28"/>
      <c r="J18" s="28">
        <v>3429942.9119306384</v>
      </c>
      <c r="K18" s="28"/>
      <c r="L18" s="28">
        <v>3692906.038473737</v>
      </c>
      <c r="M18" s="28"/>
      <c r="N18" s="28">
        <v>3875878.942875482</v>
      </c>
      <c r="O18" s="28"/>
      <c r="P18" s="28">
        <v>3961381.7629374764</v>
      </c>
      <c r="Q18" s="28"/>
      <c r="R18" s="28">
        <v>4136780.020656718</v>
      </c>
      <c r="S18" s="28"/>
      <c r="T18" s="28">
        <v>4352053.6165636685</v>
      </c>
    </row>
    <row r="19" spans="2:20" ht="15">
      <c r="B19" s="131" t="s">
        <v>8</v>
      </c>
      <c r="C19" s="27"/>
      <c r="D19" s="28">
        <v>230564.11314992496</v>
      </c>
      <c r="E19" s="28"/>
      <c r="F19" s="28">
        <v>276033.2650643684</v>
      </c>
      <c r="G19" s="28"/>
      <c r="H19" s="28">
        <v>311780.2348214393</v>
      </c>
      <c r="I19" s="28"/>
      <c r="J19" s="28">
        <v>326487.93238613824</v>
      </c>
      <c r="K19" s="28"/>
      <c r="L19" s="28">
        <v>351993.1140059861</v>
      </c>
      <c r="M19" s="28"/>
      <c r="N19" s="28">
        <v>368331.48643515684</v>
      </c>
      <c r="O19" s="28"/>
      <c r="P19" s="28">
        <v>380405.85644825886</v>
      </c>
      <c r="Q19" s="28"/>
      <c r="R19" s="28">
        <v>397345.2902407655</v>
      </c>
      <c r="S19" s="28"/>
      <c r="T19" s="28">
        <v>401183.06007716374</v>
      </c>
    </row>
    <row r="20" spans="2:20" ht="4.5" customHeight="1">
      <c r="B20" s="131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0" s="26" customFormat="1" ht="4.5" customHeight="1">
      <c r="B21" s="270"/>
      <c r="C21" s="27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</row>
    <row r="22" spans="2:20" ht="15">
      <c r="B22" s="267" t="s">
        <v>9</v>
      </c>
      <c r="C22" s="27"/>
      <c r="D22" s="29">
        <f>SUM(D17:D19)</f>
        <v>11480083.66115276</v>
      </c>
      <c r="E22" s="29"/>
      <c r="F22" s="29">
        <f>SUM(F17:F19)</f>
        <v>12969514.382063394</v>
      </c>
      <c r="G22" s="29"/>
      <c r="H22" s="29">
        <f>SUM(H17:H19)</f>
        <v>13780996.135420047</v>
      </c>
      <c r="I22" s="29"/>
      <c r="J22" s="29">
        <f>SUM(J17:J19)</f>
        <v>14164800.42690786</v>
      </c>
      <c r="K22" s="29"/>
      <c r="L22" s="29">
        <f>SUM(L17:L19)</f>
        <v>14729385.929420091</v>
      </c>
      <c r="M22" s="29"/>
      <c r="N22" s="29">
        <f>SUM(N17:N19)</f>
        <v>15540702.495042132</v>
      </c>
      <c r="O22" s="29"/>
      <c r="P22" s="29">
        <f>SUM(P17:P19)</f>
        <v>15981196.578171577</v>
      </c>
      <c r="Q22" s="29"/>
      <c r="R22" s="29">
        <f>SUM(R17:R19)</f>
        <v>16812868.167474654</v>
      </c>
      <c r="S22" s="29"/>
      <c r="T22" s="29">
        <f>SUM(T17:T19)</f>
        <v>17759942.935030457</v>
      </c>
    </row>
    <row r="23" spans="2:20" ht="4.5" customHeight="1" thickBot="1">
      <c r="B23" s="268"/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ht="4.5" customHeight="1">
      <c r="B24" s="270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2:20" ht="15">
      <c r="B25" s="131" t="s">
        <v>10</v>
      </c>
      <c r="C25" s="27"/>
      <c r="D25" s="28">
        <v>1277893.9365588883</v>
      </c>
      <c r="E25" s="28"/>
      <c r="F25" s="28">
        <v>1469900.1692946358</v>
      </c>
      <c r="G25" s="28"/>
      <c r="H25" s="28">
        <v>1737611.357908167</v>
      </c>
      <c r="I25" s="28"/>
      <c r="J25" s="28">
        <v>1907774.943637085</v>
      </c>
      <c r="K25" s="28"/>
      <c r="L25" s="28">
        <v>1917113.8210666762</v>
      </c>
      <c r="M25" s="28"/>
      <c r="N25" s="28">
        <v>2043216.7270566388</v>
      </c>
      <c r="O25" s="28"/>
      <c r="P25" s="28">
        <v>2243862.022291326</v>
      </c>
      <c r="Q25" s="28"/>
      <c r="R25" s="28">
        <v>2359504.1765075526</v>
      </c>
      <c r="S25" s="28"/>
      <c r="T25" s="28">
        <v>2504855.9376784796</v>
      </c>
    </row>
    <row r="26" spans="2:20" ht="15">
      <c r="B26" s="131" t="s">
        <v>11</v>
      </c>
      <c r="C26" s="27"/>
      <c r="D26" s="28">
        <v>354986.3883323279</v>
      </c>
      <c r="E26" s="28"/>
      <c r="F26" s="28">
        <v>447494.43158619764</v>
      </c>
      <c r="G26" s="28"/>
      <c r="H26" s="28">
        <v>480818.0529669927</v>
      </c>
      <c r="I26" s="28"/>
      <c r="J26" s="28">
        <v>452035.1563593091</v>
      </c>
      <c r="K26" s="28"/>
      <c r="L26" s="28">
        <v>490139.554319474</v>
      </c>
      <c r="M26" s="28"/>
      <c r="N26" s="28">
        <v>573434.4732790019</v>
      </c>
      <c r="O26" s="28"/>
      <c r="P26" s="28">
        <v>532522.3708154949</v>
      </c>
      <c r="Q26" s="28"/>
      <c r="R26" s="28">
        <v>569012.5411985606</v>
      </c>
      <c r="S26" s="28"/>
      <c r="T26" s="28">
        <v>634448.3537805033</v>
      </c>
    </row>
    <row r="27" spans="2:20" ht="15">
      <c r="B27" s="131" t="s">
        <v>12</v>
      </c>
      <c r="C27" s="27"/>
      <c r="D27" s="28">
        <v>215337.48692409173</v>
      </c>
      <c r="E27" s="28"/>
      <c r="F27" s="28">
        <v>256587.0826720848</v>
      </c>
      <c r="G27" s="28"/>
      <c r="H27" s="28">
        <v>258577.80834400552</v>
      </c>
      <c r="I27" s="28"/>
      <c r="J27" s="28">
        <v>274508.00299304025</v>
      </c>
      <c r="K27" s="28"/>
      <c r="L27" s="28">
        <v>270047.9530970154</v>
      </c>
      <c r="M27" s="28"/>
      <c r="N27" s="28">
        <v>275990.1105201159</v>
      </c>
      <c r="O27" s="28"/>
      <c r="P27" s="28">
        <v>275897.44513678155</v>
      </c>
      <c r="Q27" s="28"/>
      <c r="R27" s="28">
        <v>228611.69701627927</v>
      </c>
      <c r="S27" s="28"/>
      <c r="T27" s="28">
        <v>344745.7474431235</v>
      </c>
    </row>
    <row r="28" spans="2:20" ht="15">
      <c r="B28" s="131" t="s">
        <v>13</v>
      </c>
      <c r="C28" s="27"/>
      <c r="D28" s="28">
        <v>3078883.4112485424</v>
      </c>
      <c r="E28" s="28"/>
      <c r="F28" s="28">
        <v>3548643.163258928</v>
      </c>
      <c r="G28" s="28"/>
      <c r="H28" s="28">
        <v>3744373.5013102065</v>
      </c>
      <c r="I28" s="28"/>
      <c r="J28" s="28">
        <v>4050314.966589737</v>
      </c>
      <c r="K28" s="28"/>
      <c r="L28" s="28">
        <v>4555024.992036589</v>
      </c>
      <c r="M28" s="28"/>
      <c r="N28" s="28">
        <v>5019453.179774741</v>
      </c>
      <c r="O28" s="28"/>
      <c r="P28" s="28">
        <v>5585244.645096342</v>
      </c>
      <c r="Q28" s="28"/>
      <c r="R28" s="28">
        <v>6019045.093210967</v>
      </c>
      <c r="S28" s="28"/>
      <c r="T28" s="28">
        <v>6624695.654634362</v>
      </c>
    </row>
    <row r="29" spans="2:20" ht="15">
      <c r="B29" s="131" t="s">
        <v>14</v>
      </c>
      <c r="C29" s="27"/>
      <c r="D29" s="28">
        <v>170029.72244660006</v>
      </c>
      <c r="E29" s="28"/>
      <c r="F29" s="28">
        <v>205760.97232940272</v>
      </c>
      <c r="G29" s="28"/>
      <c r="H29" s="28">
        <v>220662.021450122</v>
      </c>
      <c r="I29" s="28"/>
      <c r="J29" s="28">
        <v>239219.48655535924</v>
      </c>
      <c r="K29" s="28"/>
      <c r="L29" s="28">
        <v>252097.7036048706</v>
      </c>
      <c r="M29" s="28"/>
      <c r="N29" s="28">
        <v>277017.8073275396</v>
      </c>
      <c r="O29" s="28"/>
      <c r="P29" s="28">
        <v>290174.1941509502</v>
      </c>
      <c r="Q29" s="28"/>
      <c r="R29" s="28">
        <v>330556.2005397089</v>
      </c>
      <c r="S29" s="28"/>
      <c r="T29" s="28">
        <v>352196.9639507164</v>
      </c>
    </row>
    <row r="30" spans="2:20" ht="15">
      <c r="B30" s="131" t="s">
        <v>15</v>
      </c>
      <c r="C30" s="27"/>
      <c r="D30" s="28">
        <v>146608.8002776676</v>
      </c>
      <c r="E30" s="28"/>
      <c r="F30" s="28">
        <v>166007.15452622215</v>
      </c>
      <c r="G30" s="28"/>
      <c r="H30" s="28">
        <v>174889.82349476518</v>
      </c>
      <c r="I30" s="28"/>
      <c r="J30" s="28">
        <v>147958.6810128256</v>
      </c>
      <c r="K30" s="28"/>
      <c r="L30" s="28">
        <v>153175.34127270323</v>
      </c>
      <c r="M30" s="28"/>
      <c r="N30" s="28">
        <v>173470.7226749847</v>
      </c>
      <c r="O30" s="28"/>
      <c r="P30" s="28">
        <v>165969.77975911435</v>
      </c>
      <c r="Q30" s="28"/>
      <c r="R30" s="28">
        <v>171781.65844482108</v>
      </c>
      <c r="S30" s="28"/>
      <c r="T30" s="28">
        <v>180023.86921375908</v>
      </c>
    </row>
    <row r="31" spans="2:20" ht="4.5" customHeight="1">
      <c r="B31" s="266"/>
      <c r="C31" s="2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2:20" s="26" customFormat="1" ht="4.5" customHeight="1">
      <c r="B32" s="270"/>
      <c r="C32" s="3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2:20" ht="15">
      <c r="B33" s="267" t="s">
        <v>16</v>
      </c>
      <c r="C33" s="39"/>
      <c r="D33" s="40">
        <f>SUM(D25:D30)</f>
        <v>5243739.745788118</v>
      </c>
      <c r="E33" s="40"/>
      <c r="F33" s="40">
        <f aca="true" t="shared" si="0" ref="F33:L33">SUM(F25:F30)</f>
        <v>6094392.973667471</v>
      </c>
      <c r="G33" s="40"/>
      <c r="H33" s="40">
        <f t="shared" si="0"/>
        <v>6616932.565474259</v>
      </c>
      <c r="I33" s="40"/>
      <c r="J33" s="40">
        <f t="shared" si="0"/>
        <v>7071811.237147356</v>
      </c>
      <c r="K33" s="40"/>
      <c r="L33" s="40">
        <f t="shared" si="0"/>
        <v>7637599.3653973285</v>
      </c>
      <c r="M33" s="40"/>
      <c r="N33" s="40">
        <f aca="true" t="shared" si="1" ref="N33:T33">SUM(N25:N30)</f>
        <v>8362583.020633021</v>
      </c>
      <c r="O33" s="40"/>
      <c r="P33" s="40">
        <f t="shared" si="1"/>
        <v>9093670.45725001</v>
      </c>
      <c r="Q33" s="40"/>
      <c r="R33" s="40">
        <f t="shared" si="1"/>
        <v>9678511.36691789</v>
      </c>
      <c r="S33" s="40"/>
      <c r="T33" s="40">
        <f t="shared" si="1"/>
        <v>10640966.526700944</v>
      </c>
    </row>
    <row r="34" spans="2:20" ht="4.5" customHeight="1" thickBot="1">
      <c r="B34" s="268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ht="4.5" customHeight="1">
      <c r="B35" s="269"/>
    </row>
    <row r="36" spans="2:20" ht="24.75" customHeight="1">
      <c r="B36" s="267" t="s">
        <v>17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2:20" ht="15" customHeight="1">
      <c r="B37" s="267" t="s">
        <v>62</v>
      </c>
      <c r="D37" s="40">
        <f>+D22+D33</f>
        <v>16723823.406940877</v>
      </c>
      <c r="E37" s="40"/>
      <c r="F37" s="40">
        <f aca="true" t="shared" si="2" ref="F37:L37">+F22+F33</f>
        <v>19063907.355730865</v>
      </c>
      <c r="G37" s="40"/>
      <c r="H37" s="40">
        <f t="shared" si="2"/>
        <v>20397928.700894304</v>
      </c>
      <c r="I37" s="40"/>
      <c r="J37" s="40">
        <f t="shared" si="2"/>
        <v>21236611.664055217</v>
      </c>
      <c r="K37" s="40"/>
      <c r="L37" s="40">
        <f t="shared" si="2"/>
        <v>22366985.294817418</v>
      </c>
      <c r="M37" s="40"/>
      <c r="N37" s="40">
        <f>+N22+N33</f>
        <v>23903285.515675154</v>
      </c>
      <c r="O37" s="40"/>
      <c r="P37" s="40">
        <f>+P22+P33</f>
        <v>25074867.035421588</v>
      </c>
      <c r="Q37" s="40"/>
      <c r="R37" s="40">
        <f>+R22+R33</f>
        <v>26491379.534392543</v>
      </c>
      <c r="S37" s="40"/>
      <c r="T37" s="40">
        <f>+T22+T33</f>
        <v>28400909.4617314</v>
      </c>
    </row>
    <row r="38" spans="2:20" ht="4.5" customHeight="1" thickBot="1">
      <c r="B38" s="268"/>
      <c r="C38" s="3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ht="4.5" customHeight="1">
      <c r="B39" s="270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2:20" ht="15">
      <c r="B40" s="131" t="s">
        <v>18</v>
      </c>
      <c r="C40" s="27"/>
      <c r="D40" s="28">
        <v>37300.45360186554</v>
      </c>
      <c r="E40" s="28"/>
      <c r="F40" s="28">
        <v>54298.26451143726</v>
      </c>
      <c r="G40" s="28"/>
      <c r="H40" s="28">
        <v>47658.29592032984</v>
      </c>
      <c r="I40" s="28"/>
      <c r="J40" s="28">
        <v>87825.09691320184</v>
      </c>
      <c r="K40" s="28"/>
      <c r="L40" s="28">
        <v>38803.44505352674</v>
      </c>
      <c r="M40" s="28"/>
      <c r="N40" s="28">
        <v>34948.31891130504</v>
      </c>
      <c r="O40" s="28"/>
      <c r="P40" s="28">
        <v>46391.4957852146</v>
      </c>
      <c r="Q40" s="28"/>
      <c r="R40" s="28">
        <v>62886.09771890144</v>
      </c>
      <c r="S40" s="28"/>
      <c r="T40" s="28">
        <v>71394.07524772109</v>
      </c>
    </row>
    <row r="41" spans="2:20" ht="15">
      <c r="B41" s="131" t="s">
        <v>19</v>
      </c>
      <c r="C41" s="27"/>
      <c r="D41" s="28">
        <v>12543.13824480425</v>
      </c>
      <c r="E41" s="28"/>
      <c r="F41" s="28">
        <v>13676.332377724088</v>
      </c>
      <c r="G41" s="28"/>
      <c r="H41" s="28">
        <v>69352.14674912553</v>
      </c>
      <c r="I41" s="28"/>
      <c r="J41" s="28">
        <v>94153.59008570433</v>
      </c>
      <c r="K41" s="28"/>
      <c r="L41" s="28">
        <v>98365.62016035002</v>
      </c>
      <c r="M41" s="28"/>
      <c r="N41" s="28">
        <v>97116.82380729148</v>
      </c>
      <c r="O41" s="28"/>
      <c r="P41" s="28">
        <v>11327.29699013138</v>
      </c>
      <c r="Q41" s="28"/>
      <c r="R41" s="28">
        <v>17673.315940043034</v>
      </c>
      <c r="S41" s="28"/>
      <c r="T41" s="28">
        <v>20855.69339367495</v>
      </c>
    </row>
    <row r="42" spans="2:20" ht="4.5" customHeight="1">
      <c r="B42" s="271"/>
      <c r="C42" s="2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2:20" s="26" customFormat="1" ht="4.5" customHeight="1">
      <c r="B43" s="267"/>
      <c r="C43" s="3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2:20" ht="15">
      <c r="B44" s="267" t="s">
        <v>113</v>
      </c>
      <c r="C44" s="39"/>
      <c r="D44" s="40">
        <f>SUM(D40:D41)</f>
        <v>49843.59184666979</v>
      </c>
      <c r="E44" s="40"/>
      <c r="F44" s="40">
        <f>SUM(F40:F41)</f>
        <v>67974.59688916134</v>
      </c>
      <c r="G44" s="40"/>
      <c r="H44" s="40">
        <f>SUM(H40:H41)</f>
        <v>117010.44266945537</v>
      </c>
      <c r="I44" s="40"/>
      <c r="J44" s="40">
        <f>SUM(J40:J41)</f>
        <v>181978.68699890617</v>
      </c>
      <c r="K44" s="40"/>
      <c r="L44" s="40">
        <f>SUM(L40:L41)</f>
        <v>137169.06521387678</v>
      </c>
      <c r="M44" s="40"/>
      <c r="N44" s="40">
        <f>SUM(N40:N41)</f>
        <v>132065.14271859653</v>
      </c>
      <c r="O44" s="40"/>
      <c r="P44" s="40">
        <f>SUM(P40:P41)</f>
        <v>57718.79277534598</v>
      </c>
      <c r="Q44" s="40"/>
      <c r="R44" s="40">
        <f>SUM(R40:R41)</f>
        <v>80559.41365894447</v>
      </c>
      <c r="S44" s="40"/>
      <c r="T44" s="40">
        <f>SUM(T40:T41)</f>
        <v>92249.76864139605</v>
      </c>
    </row>
    <row r="45" spans="2:20" ht="4.5" customHeight="1" thickBot="1">
      <c r="B45" s="272"/>
      <c r="C45" s="3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2:20" ht="4.5" customHeight="1">
      <c r="B46" s="273"/>
      <c r="C46" s="3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2:20" ht="15">
      <c r="B47" s="267" t="s">
        <v>20</v>
      </c>
      <c r="C47" s="39"/>
      <c r="D47" s="40">
        <f>+D44+D37+D14</f>
        <v>17487426.51033299</v>
      </c>
      <c r="E47" s="40"/>
      <c r="F47" s="40">
        <f>+F44+F37+F14</f>
        <v>19967540.90376976</v>
      </c>
      <c r="G47" s="40"/>
      <c r="H47" s="40">
        <f>+H44+H37+H14</f>
        <v>21365712.745495412</v>
      </c>
      <c r="I47" s="40"/>
      <c r="J47" s="40">
        <f>+J44+J37+J14</f>
        <v>22267195.95764433</v>
      </c>
      <c r="K47" s="40"/>
      <c r="L47" s="40">
        <f>+L44+L37+L14</f>
        <v>23416305.902211525</v>
      </c>
      <c r="M47" s="40"/>
      <c r="N47" s="40">
        <f>+N44+N37+N14</f>
        <v>24998725.834109545</v>
      </c>
      <c r="O47" s="40"/>
      <c r="P47" s="40">
        <f>+P44+P37+P14</f>
        <v>26103757.394280434</v>
      </c>
      <c r="Q47" s="40"/>
      <c r="R47" s="40">
        <f>+R44+R37+R14</f>
        <v>27593000.755746618</v>
      </c>
      <c r="S47" s="40"/>
      <c r="T47" s="40">
        <f>+T44+T37+T14</f>
        <v>29591902.533214197</v>
      </c>
    </row>
    <row r="48" spans="2:20" ht="4.5" customHeight="1" thickBot="1">
      <c r="B48" s="274"/>
      <c r="C48" s="3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2:20" ht="4.5" customHeight="1">
      <c r="B49" s="279"/>
      <c r="C49" s="34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</row>
    <row r="50" spans="2:20" ht="15">
      <c r="B50" s="131" t="s">
        <v>21</v>
      </c>
      <c r="C50" s="27"/>
      <c r="D50" s="28">
        <v>801370.0367819408</v>
      </c>
      <c r="E50" s="28"/>
      <c r="F50" s="28">
        <v>700233.8926351977</v>
      </c>
      <c r="G50" s="28"/>
      <c r="H50" s="28">
        <v>750213.9536860072</v>
      </c>
      <c r="I50" s="28"/>
      <c r="J50" s="28">
        <v>570552.6137715913</v>
      </c>
      <c r="K50" s="28"/>
      <c r="L50" s="28">
        <v>680785.9472132078</v>
      </c>
      <c r="M50" s="28"/>
      <c r="N50" s="28">
        <v>661030.7782244693</v>
      </c>
      <c r="O50" s="28"/>
      <c r="P50" s="28">
        <v>745311.9401522159</v>
      </c>
      <c r="Q50" s="28"/>
      <c r="R50" s="28">
        <v>899856.8531315363</v>
      </c>
      <c r="S50" s="28"/>
      <c r="T50" s="28">
        <v>996976.9097846302</v>
      </c>
    </row>
    <row r="51" spans="2:20" ht="15">
      <c r="B51" s="131" t="s">
        <v>22</v>
      </c>
      <c r="C51" s="27"/>
      <c r="D51" s="28">
        <v>0</v>
      </c>
      <c r="E51" s="28"/>
      <c r="F51" s="28">
        <v>0</v>
      </c>
      <c r="G51" s="28"/>
      <c r="H51" s="28">
        <v>0</v>
      </c>
      <c r="I51" s="28"/>
      <c r="J51" s="28">
        <v>0</v>
      </c>
      <c r="K51" s="28"/>
      <c r="L51" s="28">
        <v>0</v>
      </c>
      <c r="M51" s="28"/>
      <c r="N51" s="28">
        <v>0</v>
      </c>
      <c r="O51" s="28"/>
      <c r="P51" s="28">
        <v>0</v>
      </c>
      <c r="Q51" s="28"/>
      <c r="R51" s="28">
        <v>0</v>
      </c>
      <c r="S51" s="28"/>
      <c r="T51" s="28">
        <v>0</v>
      </c>
    </row>
    <row r="52" spans="2:20" ht="15">
      <c r="B52" s="131" t="s">
        <v>23</v>
      </c>
      <c r="C52" s="44"/>
      <c r="D52" s="28">
        <v>30910.1409433486</v>
      </c>
      <c r="E52" s="28"/>
      <c r="F52" s="28">
        <v>29330.254522616084</v>
      </c>
      <c r="G52" s="28"/>
      <c r="H52" s="28">
        <v>37129.419013618935</v>
      </c>
      <c r="I52" s="28"/>
      <c r="J52" s="28">
        <v>23924.3384359261</v>
      </c>
      <c r="K52" s="28"/>
      <c r="L52" s="28">
        <v>27689.84138088541</v>
      </c>
      <c r="M52" s="28"/>
      <c r="N52" s="28">
        <v>26280.96411957737</v>
      </c>
      <c r="O52" s="28"/>
      <c r="P52" s="28">
        <v>27457.891246859712</v>
      </c>
      <c r="Q52" s="28"/>
      <c r="R52" s="28">
        <v>33004.90437503419</v>
      </c>
      <c r="S52" s="28"/>
      <c r="T52" s="28">
        <v>23577.63100861906</v>
      </c>
    </row>
    <row r="53" spans="2:20" ht="4.5" customHeight="1">
      <c r="B53" s="270"/>
      <c r="C53" s="2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="26" customFormat="1" ht="4.5" customHeight="1">
      <c r="B54" s="270"/>
    </row>
    <row r="55" spans="2:20" ht="15" customHeight="1">
      <c r="B55" s="267" t="s">
        <v>24</v>
      </c>
      <c r="C55" s="45"/>
      <c r="D55" s="40">
        <f>SUM(D50:D52)</f>
        <v>832280.1777252895</v>
      </c>
      <c r="E55" s="40"/>
      <c r="F55" s="40">
        <f aca="true" t="shared" si="3" ref="F55:L55">SUM(F50:F52)</f>
        <v>729564.1471578138</v>
      </c>
      <c r="G55" s="40"/>
      <c r="H55" s="40">
        <f t="shared" si="3"/>
        <v>787343.3726996261</v>
      </c>
      <c r="I55" s="40"/>
      <c r="J55" s="40">
        <f t="shared" si="3"/>
        <v>594476.9522075175</v>
      </c>
      <c r="K55" s="40"/>
      <c r="L55" s="40">
        <f t="shared" si="3"/>
        <v>708475.7885940933</v>
      </c>
      <c r="M55" s="40"/>
      <c r="N55" s="40">
        <f aca="true" t="shared" si="4" ref="N55:T55">SUM(N50:N52)</f>
        <v>687311.7423440466</v>
      </c>
      <c r="O55" s="40"/>
      <c r="P55" s="40">
        <f t="shared" si="4"/>
        <v>772769.8313990756</v>
      </c>
      <c r="Q55" s="40"/>
      <c r="R55" s="40">
        <f t="shared" si="4"/>
        <v>932861.7575065704</v>
      </c>
      <c r="S55" s="40"/>
      <c r="T55" s="40">
        <f t="shared" si="4"/>
        <v>1020554.5407932493</v>
      </c>
    </row>
    <row r="56" spans="2:20" ht="4.5" customHeight="1" thickBot="1">
      <c r="B56" s="268"/>
      <c r="C56" s="3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2:20" ht="33" customHeight="1" thickBot="1">
      <c r="B57" s="275" t="s">
        <v>63</v>
      </c>
      <c r="C57" s="33"/>
      <c r="D57" s="46">
        <f>+D55+D47</f>
        <v>18319706.68805828</v>
      </c>
      <c r="E57" s="46"/>
      <c r="F57" s="46">
        <f>+F55+F47</f>
        <v>20697105.050927576</v>
      </c>
      <c r="G57" s="46"/>
      <c r="H57" s="46">
        <f>+H55+H47</f>
        <v>22153056.11819504</v>
      </c>
      <c r="I57" s="46"/>
      <c r="J57" s="46">
        <f>+J55+J47</f>
        <v>22861672.909851845</v>
      </c>
      <c r="K57" s="46"/>
      <c r="L57" s="46">
        <f>+L55+L47</f>
        <v>24124781.690805618</v>
      </c>
      <c r="M57" s="46"/>
      <c r="N57" s="46">
        <f>+N55+N47</f>
        <v>25686037.576453593</v>
      </c>
      <c r="O57" s="46"/>
      <c r="P57" s="46">
        <f>+P55+P47</f>
        <v>26876527.22567951</v>
      </c>
      <c r="Q57" s="46"/>
      <c r="R57" s="46">
        <f>+R55+R47</f>
        <v>28525862.51325319</v>
      </c>
      <c r="S57" s="46"/>
      <c r="T57" s="46">
        <f>+T55+T47</f>
        <v>30612457.074007444</v>
      </c>
    </row>
    <row r="58" ht="13.5">
      <c r="B58" s="276" t="s">
        <v>111</v>
      </c>
    </row>
    <row r="59" spans="4:18" ht="12.75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  <row r="60" spans="4:18" ht="12.75"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4:18" ht="12.75"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4:18" ht="12.75"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4:18" ht="12.75"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4:18" ht="12.75"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4:18" ht="12.75"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4:18" ht="12.75"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4:18" ht="13.5">
      <c r="D67" s="34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4:18" ht="12.75"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</sheetData>
  <mergeCells count="1">
    <mergeCell ref="B6:C7"/>
  </mergeCells>
  <printOptions horizontalCentered="1" verticalCentered="1"/>
  <pageMargins left="0.5905511811023623" right="0.75" top="0.5905511811023623" bottom="1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zoomScale="75" zoomScaleNormal="75" workbookViewId="0" topLeftCell="A1">
      <selection activeCell="C7" sqref="C7"/>
    </sheetView>
  </sheetViews>
  <sheetFormatPr defaultColWidth="11.421875" defaultRowHeight="12.75"/>
  <cols>
    <col min="1" max="1" width="2.28125" style="3" customWidth="1"/>
    <col min="2" max="2" width="14.57421875" style="3" customWidth="1"/>
    <col min="3" max="3" width="17.00390625" style="3" customWidth="1"/>
    <col min="4" max="4" width="13.140625" style="3" bestFit="1" customWidth="1"/>
    <col min="5" max="5" width="1.28515625" style="3" customWidth="1"/>
    <col min="6" max="6" width="13.00390625" style="3" customWidth="1"/>
    <col min="7" max="7" width="1.28515625" style="3" customWidth="1"/>
    <col min="8" max="8" width="14.28125" style="3" customWidth="1"/>
    <col min="9" max="9" width="1.28515625" style="3" customWidth="1"/>
    <col min="10" max="10" width="14.28125" style="3" customWidth="1"/>
    <col min="11" max="11" width="1.8515625" style="3" customWidth="1"/>
    <col min="12" max="12" width="12.00390625" style="3" customWidth="1"/>
    <col min="13" max="13" width="1.28515625" style="3" customWidth="1"/>
    <col min="14" max="14" width="12.00390625" style="3" customWidth="1"/>
    <col min="15" max="15" width="1.28515625" style="3" customWidth="1"/>
    <col min="16" max="16" width="12.00390625" style="3" customWidth="1"/>
    <col min="17" max="17" width="1.28515625" style="3" customWidth="1"/>
    <col min="18" max="18" width="12.00390625" style="3" customWidth="1"/>
    <col min="19" max="19" width="1.28515625" style="3" customWidth="1"/>
    <col min="20" max="20" width="12.00390625" style="3" customWidth="1"/>
    <col min="21" max="21" width="1.7109375" style="3" customWidth="1"/>
    <col min="22" max="29" width="11.57421875" style="3" customWidth="1"/>
    <col min="30" max="30" width="1.28515625" style="3" customWidth="1"/>
    <col min="31" max="16384" width="11.57421875" style="3" customWidth="1"/>
  </cols>
  <sheetData>
    <row r="1" ht="18" customHeight="1" thickBot="1">
      <c r="B1" s="283">
        <v>17.2</v>
      </c>
    </row>
    <row r="2" spans="2:20" ht="18" customHeight="1" thickTop="1">
      <c r="B2" s="6"/>
      <c r="C2" s="6"/>
      <c r="D2" s="6"/>
      <c r="E2" s="6"/>
      <c r="F2" s="6"/>
      <c r="G2" s="6"/>
      <c r="H2" s="6"/>
      <c r="I2" s="6"/>
      <c r="J2" s="6"/>
      <c r="K2" s="7"/>
      <c r="L2" s="8"/>
      <c r="M2" s="8"/>
      <c r="N2" s="8"/>
      <c r="O2" s="8"/>
      <c r="P2" s="8"/>
      <c r="Q2" s="8"/>
      <c r="R2" s="9"/>
      <c r="S2" s="10"/>
      <c r="T2" s="11"/>
    </row>
    <row r="3" spans="2:20" ht="18" customHeight="1">
      <c r="B3" s="12" t="s">
        <v>59</v>
      </c>
      <c r="C3" s="13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</row>
    <row r="4" spans="2:20" ht="18" customHeight="1">
      <c r="B4" s="16" t="s">
        <v>25</v>
      </c>
      <c r="C4" s="13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2:30" ht="17.25">
      <c r="B5" s="17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  <c r="U5" s="189"/>
      <c r="V5" s="189"/>
      <c r="AD5" s="114"/>
    </row>
    <row r="6" spans="2:20" ht="17.25">
      <c r="B6" s="199"/>
      <c r="C6" s="247"/>
      <c r="D6" s="21" t="s">
        <v>0</v>
      </c>
      <c r="L6" s="248"/>
      <c r="M6" s="249"/>
      <c r="N6" s="250"/>
      <c r="O6" s="249"/>
      <c r="P6" s="251"/>
      <c r="Q6" s="249"/>
      <c r="R6" s="249"/>
      <c r="S6" s="249"/>
      <c r="T6" s="249"/>
    </row>
    <row r="7" spans="2:20" ht="15">
      <c r="B7" s="199"/>
      <c r="C7" s="247"/>
      <c r="D7" s="114" t="s">
        <v>32</v>
      </c>
      <c r="E7" s="114"/>
      <c r="F7" s="114" t="s">
        <v>33</v>
      </c>
      <c r="G7" s="114"/>
      <c r="H7" s="114" t="s">
        <v>34</v>
      </c>
      <c r="I7" s="114"/>
      <c r="J7" s="114" t="s">
        <v>35</v>
      </c>
      <c r="K7" s="114"/>
      <c r="L7" s="114">
        <v>1995</v>
      </c>
      <c r="M7" s="114"/>
      <c r="N7" s="114">
        <v>1996</v>
      </c>
      <c r="O7" s="114"/>
      <c r="P7" s="114">
        <v>1997</v>
      </c>
      <c r="Q7" s="114"/>
      <c r="R7" s="114">
        <v>1998</v>
      </c>
      <c r="S7" s="114"/>
      <c r="T7" s="114" t="s">
        <v>58</v>
      </c>
    </row>
    <row r="8" spans="2:30" ht="15">
      <c r="B8" s="199"/>
      <c r="C8" s="247"/>
      <c r="S8" s="247"/>
      <c r="AD8" s="197"/>
    </row>
    <row r="9" spans="2:30" ht="18">
      <c r="B9" s="115" t="s">
        <v>26</v>
      </c>
      <c r="C9" s="247"/>
      <c r="D9" s="197">
        <v>10254018.703496689</v>
      </c>
      <c r="E9" s="197">
        <v>0</v>
      </c>
      <c r="F9" s="197">
        <v>11697785.384587646</v>
      </c>
      <c r="G9" s="197">
        <v>0</v>
      </c>
      <c r="H9" s="197">
        <v>12723098.517904151</v>
      </c>
      <c r="I9" s="197">
        <v>0</v>
      </c>
      <c r="J9" s="197">
        <v>13122555.858064981</v>
      </c>
      <c r="L9" s="197">
        <v>13453763.871203108</v>
      </c>
      <c r="M9" s="197"/>
      <c r="N9" s="197">
        <v>14285288.019928636</v>
      </c>
      <c r="O9" s="197"/>
      <c r="P9" s="197">
        <v>14803568.53646348</v>
      </c>
      <c r="Q9" s="197"/>
      <c r="R9" s="197">
        <v>15622380.911955096</v>
      </c>
      <c r="S9" s="252"/>
      <c r="T9" s="197">
        <v>16555624.68931346</v>
      </c>
      <c r="U9" s="253"/>
      <c r="V9" s="254"/>
      <c r="AD9" s="197"/>
    </row>
    <row r="10" spans="2:30" ht="18">
      <c r="B10" s="115" t="s">
        <v>27</v>
      </c>
      <c r="C10" s="247"/>
      <c r="D10" s="197">
        <v>3122341.933816547</v>
      </c>
      <c r="E10" s="197">
        <v>0</v>
      </c>
      <c r="F10" s="197">
        <v>3511938.348178332</v>
      </c>
      <c r="G10" s="197">
        <v>0</v>
      </c>
      <c r="H10" s="197">
        <v>3603422.7218636186</v>
      </c>
      <c r="I10" s="197">
        <v>0</v>
      </c>
      <c r="J10" s="197">
        <v>3780847.7395934756</v>
      </c>
      <c r="L10" s="197">
        <v>3990950.784792538</v>
      </c>
      <c r="M10" s="197"/>
      <c r="N10" s="197">
        <v>4180426.436440905</v>
      </c>
      <c r="O10" s="197"/>
      <c r="P10" s="197">
        <v>4275223.451091812</v>
      </c>
      <c r="Q10" s="197"/>
      <c r="R10" s="197">
        <v>4407805.206502791</v>
      </c>
      <c r="S10" s="252"/>
      <c r="T10" s="197">
        <v>4751714.39532654</v>
      </c>
      <c r="U10" s="253"/>
      <c r="V10" s="254"/>
      <c r="AD10" s="197"/>
    </row>
    <row r="11" spans="2:30" ht="18">
      <c r="B11" s="115" t="s">
        <v>28</v>
      </c>
      <c r="C11" s="247"/>
      <c r="D11" s="197">
        <v>715543.9460050726</v>
      </c>
      <c r="E11" s="197">
        <v>0</v>
      </c>
      <c r="F11" s="197">
        <v>837405.8754943325</v>
      </c>
      <c r="G11" s="197">
        <v>0</v>
      </c>
      <c r="H11" s="197">
        <v>899266.1582104263</v>
      </c>
      <c r="I11" s="197">
        <v>0</v>
      </c>
      <c r="J11" s="197">
        <v>926299.2198862885</v>
      </c>
      <c r="L11" s="197">
        <v>1011293.2093017185</v>
      </c>
      <c r="M11" s="197"/>
      <c r="N11" s="197">
        <v>1063069.6679627355</v>
      </c>
      <c r="O11" s="197"/>
      <c r="P11" s="197">
        <v>983576.7877187313</v>
      </c>
      <c r="Q11" s="197"/>
      <c r="R11" s="197">
        <v>1041431.6850932388</v>
      </c>
      <c r="S11" s="252"/>
      <c r="T11" s="197">
        <v>1127646.960775358</v>
      </c>
      <c r="U11" s="253"/>
      <c r="V11" s="254"/>
      <c r="AD11" s="197"/>
    </row>
    <row r="12" spans="2:30" ht="18">
      <c r="B12" s="115" t="s">
        <v>29</v>
      </c>
      <c r="C12" s="247"/>
      <c r="D12" s="197">
        <v>3078883.4096618704</v>
      </c>
      <c r="E12" s="197">
        <v>0</v>
      </c>
      <c r="F12" s="197">
        <v>3548643.1610832643</v>
      </c>
      <c r="G12" s="197">
        <v>0</v>
      </c>
      <c r="H12" s="197">
        <v>3744373.4989722692</v>
      </c>
      <c r="I12" s="197">
        <v>0</v>
      </c>
      <c r="J12" s="197">
        <v>4050314.9664034233</v>
      </c>
      <c r="L12" s="197">
        <v>4555024.992036589</v>
      </c>
      <c r="M12" s="197"/>
      <c r="N12" s="197">
        <v>5019453.179774741</v>
      </c>
      <c r="O12" s="197"/>
      <c r="P12" s="197">
        <v>5585244.645096342</v>
      </c>
      <c r="Q12" s="197"/>
      <c r="R12" s="197">
        <v>6019045.093210967</v>
      </c>
      <c r="S12" s="252"/>
      <c r="T12" s="197">
        <v>6624695.654634362</v>
      </c>
      <c r="U12" s="253"/>
      <c r="V12" s="254"/>
      <c r="AD12" s="197"/>
    </row>
    <row r="13" spans="2:30" ht="18">
      <c r="B13" s="115" t="s">
        <v>30</v>
      </c>
      <c r="C13" s="247"/>
      <c r="D13" s="197">
        <v>316638.52126981836</v>
      </c>
      <c r="E13" s="197">
        <v>0</v>
      </c>
      <c r="F13" s="197">
        <v>371768.1235200077</v>
      </c>
      <c r="G13" s="197">
        <v>0</v>
      </c>
      <c r="H13" s="197">
        <v>395551.84330412414</v>
      </c>
      <c r="I13" s="197">
        <v>0</v>
      </c>
      <c r="J13" s="197">
        <v>387178.16402822355</v>
      </c>
      <c r="L13" s="197">
        <v>405273.04487757385</v>
      </c>
      <c r="M13" s="197"/>
      <c r="N13" s="197">
        <v>450488.53000252426</v>
      </c>
      <c r="O13" s="197"/>
      <c r="P13" s="197">
        <v>456143.97391006455</v>
      </c>
      <c r="Q13" s="197"/>
      <c r="R13" s="197">
        <v>502337.85898453</v>
      </c>
      <c r="S13" s="252"/>
      <c r="T13" s="197">
        <v>532220.8331644755</v>
      </c>
      <c r="U13" s="253"/>
      <c r="V13" s="254"/>
      <c r="AD13" s="197"/>
    </row>
    <row r="14" spans="2:30" ht="18">
      <c r="B14" s="115" t="s">
        <v>31</v>
      </c>
      <c r="C14" s="247"/>
      <c r="D14" s="197">
        <v>832280.1798228216</v>
      </c>
      <c r="E14" s="197">
        <v>0</v>
      </c>
      <c r="F14" s="197">
        <v>729564.1460219009</v>
      </c>
      <c r="G14" s="197">
        <v>0</v>
      </c>
      <c r="H14" s="197">
        <v>787343.3702354765</v>
      </c>
      <c r="I14" s="197">
        <v>0</v>
      </c>
      <c r="J14" s="197">
        <v>594476.9511857969</v>
      </c>
      <c r="L14" s="197">
        <v>708475.7885940933</v>
      </c>
      <c r="M14" s="197"/>
      <c r="N14" s="197">
        <v>687311.7423440466</v>
      </c>
      <c r="O14" s="197"/>
      <c r="P14" s="197">
        <v>772769.8313990756</v>
      </c>
      <c r="Q14" s="197"/>
      <c r="R14" s="197">
        <v>932861.7575065704</v>
      </c>
      <c r="S14" s="252"/>
      <c r="T14" s="197">
        <v>1020554.5407932493</v>
      </c>
      <c r="U14" s="253"/>
      <c r="V14" s="254"/>
      <c r="AD14" s="197"/>
    </row>
    <row r="15" spans="2:30" ht="18">
      <c r="B15" s="115"/>
      <c r="C15" s="247"/>
      <c r="D15" s="197"/>
      <c r="E15" s="197"/>
      <c r="F15" s="197"/>
      <c r="G15" s="197"/>
      <c r="H15" s="197"/>
      <c r="I15" s="197"/>
      <c r="J15" s="197"/>
      <c r="L15" s="197"/>
      <c r="M15" s="197"/>
      <c r="N15" s="197"/>
      <c r="O15" s="197"/>
      <c r="P15" s="197"/>
      <c r="Q15" s="197"/>
      <c r="R15" s="197"/>
      <c r="S15" s="252"/>
      <c r="T15" s="197"/>
      <c r="U15" s="253"/>
      <c r="V15" s="254"/>
      <c r="AD15" s="197"/>
    </row>
    <row r="16" spans="2:30" ht="15">
      <c r="B16" s="60" t="s">
        <v>37</v>
      </c>
      <c r="C16" s="60"/>
      <c r="D16" s="208">
        <v>18319706.688058283</v>
      </c>
      <c r="E16" s="208"/>
      <c r="F16" s="208">
        <v>20697105.05092758</v>
      </c>
      <c r="G16" s="208"/>
      <c r="H16" s="208">
        <v>22153056.118195042</v>
      </c>
      <c r="I16" s="208"/>
      <c r="J16" s="208">
        <v>22861672.90985185</v>
      </c>
      <c r="K16" s="208"/>
      <c r="L16" s="208">
        <v>24124781.69080562</v>
      </c>
      <c r="M16" s="208"/>
      <c r="N16" s="208">
        <v>25686037.57645359</v>
      </c>
      <c r="O16" s="208"/>
      <c r="P16" s="208">
        <v>26876527.22567951</v>
      </c>
      <c r="Q16" s="208"/>
      <c r="R16" s="208">
        <v>28525862.513253197</v>
      </c>
      <c r="S16" s="210"/>
      <c r="T16" s="208">
        <v>30612457.074007444</v>
      </c>
      <c r="U16" s="211"/>
      <c r="AD16" s="255"/>
    </row>
    <row r="17" spans="2:21" ht="15" thickBot="1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4"/>
      <c r="M17" s="214"/>
      <c r="N17" s="214"/>
      <c r="O17" s="214"/>
      <c r="P17" s="214"/>
      <c r="Q17" s="214"/>
      <c r="R17" s="214"/>
      <c r="S17" s="214"/>
      <c r="T17" s="214"/>
      <c r="U17" s="215"/>
    </row>
    <row r="18" spans="4:10" ht="16.5" thickBot="1" thickTop="1">
      <c r="D18" s="255"/>
      <c r="F18" s="256"/>
      <c r="G18" s="255"/>
      <c r="H18" s="256"/>
      <c r="I18" s="255"/>
      <c r="J18" s="256"/>
    </row>
    <row r="19" spans="2:22" ht="21" thickTop="1">
      <c r="B19" s="6"/>
      <c r="C19" s="6"/>
      <c r="D19" s="6"/>
      <c r="E19" s="6"/>
      <c r="F19" s="6"/>
      <c r="G19" s="6"/>
      <c r="H19" s="6"/>
      <c r="I19" s="6"/>
      <c r="J19" s="6"/>
      <c r="K19" s="7"/>
      <c r="L19" s="8"/>
      <c r="M19" s="8"/>
      <c r="N19" s="8"/>
      <c r="O19" s="8"/>
      <c r="P19" s="8"/>
      <c r="Q19" s="8"/>
      <c r="R19" s="9"/>
      <c r="S19" s="10"/>
      <c r="T19" s="11"/>
      <c r="U19" s="253"/>
      <c r="V19" s="254"/>
    </row>
    <row r="20" spans="2:20" ht="17.25">
      <c r="B20" s="12" t="s">
        <v>59</v>
      </c>
      <c r="C20" s="13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15"/>
      <c r="O20" s="15"/>
      <c r="P20" s="15"/>
      <c r="Q20" s="15"/>
      <c r="R20" s="15"/>
      <c r="S20" s="15"/>
      <c r="T20" s="15"/>
    </row>
    <row r="21" spans="2:20" ht="15">
      <c r="B21" s="16" t="s">
        <v>25</v>
      </c>
      <c r="C21" s="13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</row>
    <row r="22" spans="2:20" ht="17.2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19"/>
      <c r="Q22" s="19"/>
      <c r="R22" s="19"/>
      <c r="S22" s="19"/>
      <c r="T22" s="19"/>
    </row>
    <row r="23" spans="2:20" ht="17.25">
      <c r="B23" s="144"/>
      <c r="C23" s="144"/>
      <c r="D23" s="68" t="s">
        <v>43</v>
      </c>
      <c r="E23" s="111"/>
      <c r="F23" s="111"/>
      <c r="G23" s="111"/>
      <c r="H23" s="111"/>
      <c r="I23" s="111"/>
      <c r="J23" s="111"/>
      <c r="K23" s="111"/>
      <c r="L23" s="220"/>
      <c r="M23" s="220"/>
      <c r="N23" s="220"/>
      <c r="O23" s="220"/>
      <c r="P23" s="220"/>
      <c r="Q23" s="220"/>
      <c r="R23" s="220"/>
      <c r="S23" s="220"/>
      <c r="T23" s="220"/>
    </row>
    <row r="24" spans="2:20" ht="15">
      <c r="B24" s="189"/>
      <c r="C24" s="189"/>
      <c r="D24" s="114" t="s">
        <v>32</v>
      </c>
      <c r="E24" s="114"/>
      <c r="F24" s="114" t="s">
        <v>33</v>
      </c>
      <c r="G24" s="114"/>
      <c r="H24" s="114" t="s">
        <v>34</v>
      </c>
      <c r="I24" s="114"/>
      <c r="J24" s="114" t="s">
        <v>35</v>
      </c>
      <c r="K24" s="114"/>
      <c r="L24" s="114">
        <v>1995</v>
      </c>
      <c r="M24" s="114"/>
      <c r="N24" s="114">
        <v>1996</v>
      </c>
      <c r="O24" s="114"/>
      <c r="P24" s="114">
        <v>1997</v>
      </c>
      <c r="Q24" s="114"/>
      <c r="R24" s="114">
        <v>1998</v>
      </c>
      <c r="S24" s="114"/>
      <c r="T24" s="114">
        <v>1999</v>
      </c>
    </row>
    <row r="25" spans="4:10" ht="12.75">
      <c r="D25" s="59"/>
      <c r="E25" s="59"/>
      <c r="F25" s="59"/>
      <c r="G25" s="59"/>
      <c r="H25" s="59"/>
      <c r="I25" s="59"/>
      <c r="J25" s="59"/>
    </row>
    <row r="26" spans="2:20" ht="15">
      <c r="B26" s="115" t="s">
        <v>26</v>
      </c>
      <c r="D26" s="77">
        <f aca="true" t="shared" si="0" ref="D26:D31">+D9/$D$16*100</f>
        <v>55.972613962104425</v>
      </c>
      <c r="E26" s="77">
        <f>+E9/$D$16*100</f>
        <v>0</v>
      </c>
      <c r="F26" s="77">
        <f>+F9/$F$16*100</f>
        <v>56.51894482732689</v>
      </c>
      <c r="G26" s="77">
        <f>+G9/$D$16*100</f>
        <v>0</v>
      </c>
      <c r="H26" s="77">
        <f>+H9/$H$16*100</f>
        <v>57.432701158799695</v>
      </c>
      <c r="I26" s="77">
        <f>+I9/$D$16*100</f>
        <v>0</v>
      </c>
      <c r="J26" s="77">
        <f aca="true" t="shared" si="1" ref="J26:J31">+J9/$J$16*100</f>
        <v>57.39980582265281</v>
      </c>
      <c r="K26" s="77"/>
      <c r="L26" s="77">
        <f aca="true" t="shared" si="2" ref="L26:L31">+L9/$L$16*100</f>
        <v>55.76740151945323</v>
      </c>
      <c r="M26" s="224"/>
      <c r="N26" s="77">
        <f aca="true" t="shared" si="3" ref="N26:N31">+N9/$N$16*100</f>
        <v>55.614993077110384</v>
      </c>
      <c r="O26" s="224"/>
      <c r="P26" s="77">
        <f aca="true" t="shared" si="4" ref="P26:P31">+P9/$P$16*100</f>
        <v>55.07991569059275</v>
      </c>
      <c r="Q26" s="224"/>
      <c r="R26" s="77">
        <f aca="true" t="shared" si="5" ref="R26:R31">+R9/$R$16*100</f>
        <v>54.76567414814151</v>
      </c>
      <c r="S26" s="224"/>
      <c r="T26" s="77">
        <f aca="true" t="shared" si="6" ref="T26:T31">+T9/$T$16*100</f>
        <v>54.081332476152596</v>
      </c>
    </row>
    <row r="27" spans="2:20" ht="15">
      <c r="B27" s="115" t="s">
        <v>27</v>
      </c>
      <c r="D27" s="77">
        <f t="shared" si="0"/>
        <v>17.043624043674498</v>
      </c>
      <c r="E27" s="77"/>
      <c r="F27" s="77">
        <f>+F10/$F$16*100</f>
        <v>16.968258795308856</v>
      </c>
      <c r="G27" s="77">
        <f>+G10/$D$16*100</f>
        <v>0</v>
      </c>
      <c r="H27" s="77">
        <f>+H10/$H$16*100</f>
        <v>16.266029854472347</v>
      </c>
      <c r="I27" s="77"/>
      <c r="J27" s="77">
        <f t="shared" si="1"/>
        <v>16.537931211342734</v>
      </c>
      <c r="K27" s="77"/>
      <c r="L27" s="77">
        <f t="shared" si="2"/>
        <v>16.54295087906872</v>
      </c>
      <c r="M27" s="224"/>
      <c r="N27" s="77">
        <f t="shared" si="3"/>
        <v>16.275092738605604</v>
      </c>
      <c r="O27" s="224"/>
      <c r="P27" s="77">
        <f t="shared" si="4"/>
        <v>15.906904248429079</v>
      </c>
      <c r="Q27" s="224"/>
      <c r="R27" s="77">
        <f t="shared" si="5"/>
        <v>15.451961196457816</v>
      </c>
      <c r="S27" s="224"/>
      <c r="T27" s="77">
        <f t="shared" si="6"/>
        <v>15.522159439338653</v>
      </c>
    </row>
    <row r="28" spans="2:20" ht="15">
      <c r="B28" s="115" t="s">
        <v>28</v>
      </c>
      <c r="D28" s="77">
        <f t="shared" si="0"/>
        <v>3.905870100373935</v>
      </c>
      <c r="E28" s="77"/>
      <c r="F28" s="77">
        <f>+F11/$F$16*100</f>
        <v>4.046004856398033</v>
      </c>
      <c r="G28" s="77">
        <f>+G11/$D$16*100</f>
        <v>0</v>
      </c>
      <c r="H28" s="77">
        <f>+H11/$H$16*100</f>
        <v>4.059332280893872</v>
      </c>
      <c r="I28" s="77"/>
      <c r="J28" s="77">
        <f t="shared" si="1"/>
        <v>4.051756070252915</v>
      </c>
      <c r="K28" s="77"/>
      <c r="L28" s="77">
        <f t="shared" si="2"/>
        <v>4.191926883579387</v>
      </c>
      <c r="M28" s="224"/>
      <c r="N28" s="77">
        <f t="shared" si="3"/>
        <v>4.138706348920288</v>
      </c>
      <c r="O28" s="224"/>
      <c r="P28" s="77">
        <f t="shared" si="4"/>
        <v>3.6596126406500935</v>
      </c>
      <c r="Q28" s="224"/>
      <c r="R28" s="77">
        <f t="shared" si="5"/>
        <v>3.6508332907002785</v>
      </c>
      <c r="S28" s="224"/>
      <c r="T28" s="77">
        <f t="shared" si="6"/>
        <v>3.68362120704393</v>
      </c>
    </row>
    <row r="29" spans="2:20" ht="15">
      <c r="B29" s="115" t="s">
        <v>29</v>
      </c>
      <c r="D29" s="77">
        <f t="shared" si="0"/>
        <v>16.806401227312463</v>
      </c>
      <c r="E29" s="77"/>
      <c r="F29" s="77">
        <f>+F12/$F$16*100</f>
        <v>17.1456015338929</v>
      </c>
      <c r="G29" s="77">
        <f>+G12/$D$16*100</f>
        <v>0</v>
      </c>
      <c r="H29" s="77">
        <f>+H12/$H$16*100</f>
        <v>16.902288690980612</v>
      </c>
      <c r="I29" s="77"/>
      <c r="J29" s="77">
        <f t="shared" si="1"/>
        <v>17.71661672518291</v>
      </c>
      <c r="K29" s="77"/>
      <c r="L29" s="77">
        <f t="shared" si="2"/>
        <v>18.881103466202926</v>
      </c>
      <c r="M29" s="224"/>
      <c r="N29" s="77">
        <f t="shared" si="3"/>
        <v>19.54156286205887</v>
      </c>
      <c r="O29" s="224"/>
      <c r="P29" s="77">
        <f t="shared" si="4"/>
        <v>20.78112472715542</v>
      </c>
      <c r="Q29" s="224"/>
      <c r="R29" s="77">
        <f t="shared" si="5"/>
        <v>21.100308852763003</v>
      </c>
      <c r="S29" s="224"/>
      <c r="T29" s="77">
        <f t="shared" si="6"/>
        <v>21.64052247952121</v>
      </c>
    </row>
    <row r="30" spans="2:20" ht="15">
      <c r="B30" s="115" t="s">
        <v>30</v>
      </c>
      <c r="D30" s="77">
        <f t="shared" si="0"/>
        <v>1.728403880375549</v>
      </c>
      <c r="E30" s="77"/>
      <c r="F30" s="77">
        <f>+F13/$F$16*100</f>
        <v>1.79623248084807</v>
      </c>
      <c r="G30" s="77">
        <f>+G13/$D$16*100</f>
        <v>0</v>
      </c>
      <c r="H30" s="77">
        <f>+H13/$H$16*100</f>
        <v>1.7855407452303806</v>
      </c>
      <c r="I30" s="77"/>
      <c r="J30" s="77">
        <f t="shared" si="1"/>
        <v>1.6935688195476533</v>
      </c>
      <c r="K30" s="77"/>
      <c r="L30" s="77">
        <f t="shared" si="2"/>
        <v>1.6799034705131881</v>
      </c>
      <c r="M30" s="224"/>
      <c r="N30" s="77">
        <f t="shared" si="3"/>
        <v>1.7538264851542826</v>
      </c>
      <c r="O30" s="224"/>
      <c r="P30" s="77">
        <f t="shared" si="4"/>
        <v>1.6971834570734132</v>
      </c>
      <c r="Q30" s="224"/>
      <c r="R30" s="77">
        <f t="shared" si="5"/>
        <v>1.760990956018043</v>
      </c>
      <c r="S30" s="224"/>
      <c r="T30" s="77">
        <f t="shared" si="6"/>
        <v>1.7385760047872008</v>
      </c>
    </row>
    <row r="31" spans="2:20" ht="15">
      <c r="B31" s="115" t="s">
        <v>31</v>
      </c>
      <c r="D31" s="77">
        <f t="shared" si="0"/>
        <v>4.54308681899009</v>
      </c>
      <c r="E31" s="77"/>
      <c r="F31" s="77">
        <v>3.5249574535310044</v>
      </c>
      <c r="G31" s="77"/>
      <c r="H31" s="77">
        <v>3.5541072459657377</v>
      </c>
      <c r="I31" s="77"/>
      <c r="J31" s="77">
        <f t="shared" si="1"/>
        <v>2.600321304262984</v>
      </c>
      <c r="K31" s="77"/>
      <c r="L31" s="77">
        <f t="shared" si="2"/>
        <v>2.93671378118255</v>
      </c>
      <c r="M31" s="224"/>
      <c r="N31" s="77">
        <f t="shared" si="3"/>
        <v>2.6758184881505653</v>
      </c>
      <c r="O31" s="224"/>
      <c r="P31" s="77">
        <f t="shared" si="4"/>
        <v>2.875259236099235</v>
      </c>
      <c r="Q31" s="224"/>
      <c r="R31" s="77">
        <f t="shared" si="5"/>
        <v>3.2702315559193353</v>
      </c>
      <c r="S31" s="224"/>
      <c r="T31" s="77">
        <f t="shared" si="6"/>
        <v>3.3337883931564125</v>
      </c>
    </row>
    <row r="33" spans="2:21" ht="18">
      <c r="B33" s="60" t="s">
        <v>37</v>
      </c>
      <c r="C33" s="60"/>
      <c r="D33" s="161">
        <f>SUM(D26:D32)</f>
        <v>100.00000003283095</v>
      </c>
      <c r="E33" s="161">
        <f aca="true" t="shared" si="7" ref="E33:J33">SUM(E26:E32)</f>
        <v>0</v>
      </c>
      <c r="F33" s="161">
        <f t="shared" si="7"/>
        <v>99.99999994730575</v>
      </c>
      <c r="G33" s="161">
        <f t="shared" si="7"/>
        <v>0</v>
      </c>
      <c r="H33" s="161">
        <f t="shared" si="7"/>
        <v>99.99999997634264</v>
      </c>
      <c r="I33" s="161">
        <f t="shared" si="7"/>
        <v>0</v>
      </c>
      <c r="J33" s="161">
        <f t="shared" si="7"/>
        <v>99.999999953242</v>
      </c>
      <c r="K33" s="161"/>
      <c r="L33" s="161">
        <f>SUM(L26:L32)</f>
        <v>100</v>
      </c>
      <c r="M33" s="162"/>
      <c r="N33" s="161">
        <f>SUM(N26:N32)</f>
        <v>100</v>
      </c>
      <c r="O33" s="162"/>
      <c r="P33" s="161">
        <f>SUM(P26:P32)</f>
        <v>99.99999999999999</v>
      </c>
      <c r="Q33" s="162"/>
      <c r="R33" s="161">
        <f>SUM(R26:R32)</f>
        <v>100</v>
      </c>
      <c r="S33" s="162"/>
      <c r="T33" s="161">
        <f>SUM(T26:T32)</f>
        <v>100</v>
      </c>
      <c r="U33" s="163"/>
    </row>
    <row r="34" spans="2:21" ht="15" thickBot="1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229"/>
      <c r="M34" s="229"/>
      <c r="N34" s="229"/>
      <c r="O34" s="229"/>
      <c r="P34" s="229"/>
      <c r="Q34" s="229"/>
      <c r="R34" s="229"/>
      <c r="S34" s="229"/>
      <c r="T34" s="229"/>
      <c r="U34" s="230"/>
    </row>
    <row r="35" ht="14.25" thickBot="1" thickTop="1">
      <c r="L35" s="257"/>
    </row>
    <row r="36" spans="2:21" ht="21" thickTop="1">
      <c r="B36" s="6"/>
      <c r="C36" s="6"/>
      <c r="D36" s="6"/>
      <c r="E36" s="6"/>
      <c r="F36" s="6"/>
      <c r="G36" s="6"/>
      <c r="H36" s="6"/>
      <c r="I36" s="6"/>
      <c r="J36" s="6"/>
      <c r="K36" s="7"/>
      <c r="L36" s="8"/>
      <c r="M36" s="8"/>
      <c r="N36" s="8"/>
      <c r="O36" s="8"/>
      <c r="P36" s="8"/>
      <c r="Q36" s="8"/>
      <c r="R36" s="9"/>
      <c r="S36" s="10"/>
      <c r="T36" s="11"/>
      <c r="U36" s="253"/>
    </row>
    <row r="37" spans="2:20" ht="17.25">
      <c r="B37" s="12" t="s">
        <v>59</v>
      </c>
      <c r="C37" s="13"/>
      <c r="D37" s="14"/>
      <c r="E37" s="14"/>
      <c r="F37" s="14"/>
      <c r="G37" s="14"/>
      <c r="H37" s="14"/>
      <c r="I37" s="14"/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5">
      <c r="B38" s="16" t="s">
        <v>25</v>
      </c>
      <c r="C38" s="13"/>
      <c r="D38" s="14"/>
      <c r="E38" s="14"/>
      <c r="F38" s="14"/>
      <c r="G38" s="14"/>
      <c r="H38" s="14"/>
      <c r="I38" s="14"/>
      <c r="J38" s="14"/>
      <c r="K38" s="14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2.75">
      <c r="B39" s="36"/>
      <c r="C39" s="36"/>
      <c r="D39" s="36"/>
      <c r="E39" s="36"/>
      <c r="F39" s="36"/>
      <c r="G39" s="36"/>
      <c r="H39" s="37"/>
      <c r="I39" s="37"/>
      <c r="J39" s="37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2:21" ht="17.25">
      <c r="B40" s="144"/>
      <c r="C40" s="144"/>
      <c r="D40" s="73" t="s">
        <v>44</v>
      </c>
      <c r="E40" s="111"/>
      <c r="F40" s="112"/>
      <c r="G40" s="111"/>
      <c r="H40" s="111"/>
      <c r="I40" s="111"/>
      <c r="J40" s="111"/>
      <c r="K40" s="111"/>
      <c r="L40" s="113"/>
      <c r="M40" s="113"/>
      <c r="N40" s="113"/>
      <c r="O40" s="113"/>
      <c r="P40" s="113"/>
      <c r="Q40" s="113"/>
      <c r="R40" s="113"/>
      <c r="S40" s="113"/>
      <c r="T40" s="113"/>
      <c r="U40" s="167"/>
    </row>
    <row r="41" spans="2:21" ht="15">
      <c r="B41" s="189"/>
      <c r="C41" s="189"/>
      <c r="D41" s="114" t="s">
        <v>45</v>
      </c>
      <c r="E41" s="114"/>
      <c r="F41" s="114" t="s">
        <v>46</v>
      </c>
      <c r="G41" s="114"/>
      <c r="H41" s="114" t="s">
        <v>47</v>
      </c>
      <c r="I41" s="114"/>
      <c r="J41" s="114" t="s">
        <v>53</v>
      </c>
      <c r="K41" s="114"/>
      <c r="L41" s="114" t="s">
        <v>49</v>
      </c>
      <c r="M41" s="114"/>
      <c r="N41" s="114" t="s">
        <v>50</v>
      </c>
      <c r="O41" s="114"/>
      <c r="P41" s="114" t="s">
        <v>51</v>
      </c>
      <c r="Q41" s="114"/>
      <c r="R41" s="114" t="s">
        <v>52</v>
      </c>
      <c r="S41" s="114"/>
      <c r="T41" s="76" t="s">
        <v>60</v>
      </c>
      <c r="U41" s="114"/>
    </row>
    <row r="43" spans="2:20" ht="15">
      <c r="B43" s="115" t="s">
        <v>26</v>
      </c>
      <c r="D43" s="77">
        <f aca="true" t="shared" si="8" ref="D43:J48">+F9/D9*100-100</f>
        <v>14.080008266404093</v>
      </c>
      <c r="E43" s="77" t="e">
        <f t="shared" si="8"/>
        <v>#DIV/0!</v>
      </c>
      <c r="F43" s="77">
        <f t="shared" si="8"/>
        <v>8.76501918617349</v>
      </c>
      <c r="G43" s="77" t="e">
        <f t="shared" si="8"/>
        <v>#DIV/0!</v>
      </c>
      <c r="H43" s="77">
        <f t="shared" si="8"/>
        <v>3.1396231004476363</v>
      </c>
      <c r="I43" s="77" t="e">
        <f t="shared" si="8"/>
        <v>#DIV/0!</v>
      </c>
      <c r="J43" s="77">
        <f t="shared" si="8"/>
        <v>2.523959636525916</v>
      </c>
      <c r="K43" s="77"/>
      <c r="L43" s="77">
        <f aca="true" t="shared" si="9" ref="L43:R48">+N9/L9*100-100</f>
        <v>6.1806060867869945</v>
      </c>
      <c r="M43" s="77" t="e">
        <f t="shared" si="9"/>
        <v>#DIV/0!</v>
      </c>
      <c r="N43" s="77">
        <f t="shared" si="9"/>
        <v>3.6280718723474195</v>
      </c>
      <c r="O43" s="77" t="e">
        <f t="shared" si="9"/>
        <v>#DIV/0!</v>
      </c>
      <c r="P43" s="77">
        <f t="shared" si="9"/>
        <v>5.531182386697878</v>
      </c>
      <c r="Q43" s="77" t="e">
        <f t="shared" si="9"/>
        <v>#DIV/0!</v>
      </c>
      <c r="R43" s="77">
        <f t="shared" si="9"/>
        <v>5.973761506763651</v>
      </c>
      <c r="S43" s="77"/>
      <c r="T43" s="77">
        <f aca="true" t="shared" si="10" ref="T43:T48">IF(OR(T9=0,D9=0),"--",((T9/D9)^(1/8)-1)*100)</f>
        <v>6.171128470823195</v>
      </c>
    </row>
    <row r="44" spans="2:20" ht="15">
      <c r="B44" s="115" t="s">
        <v>27</v>
      </c>
      <c r="D44" s="77">
        <f t="shared" si="8"/>
        <v>12.477698555121663</v>
      </c>
      <c r="E44" s="77" t="e">
        <f t="shared" si="8"/>
        <v>#DIV/0!</v>
      </c>
      <c r="F44" s="77">
        <f t="shared" si="8"/>
        <v>2.6049538635192704</v>
      </c>
      <c r="G44" s="77" t="e">
        <f t="shared" si="8"/>
        <v>#DIV/0!</v>
      </c>
      <c r="H44" s="77">
        <f t="shared" si="8"/>
        <v>4.923791390150754</v>
      </c>
      <c r="I44" s="77" t="e">
        <f t="shared" si="8"/>
        <v>#DIV/0!</v>
      </c>
      <c r="J44" s="77">
        <f t="shared" si="8"/>
        <v>5.557035344185877</v>
      </c>
      <c r="K44" s="77"/>
      <c r="L44" s="77">
        <f t="shared" si="9"/>
        <v>4.747631876854058</v>
      </c>
      <c r="M44" s="77" t="e">
        <f t="shared" si="9"/>
        <v>#DIV/0!</v>
      </c>
      <c r="N44" s="77">
        <f t="shared" si="9"/>
        <v>2.267639823166334</v>
      </c>
      <c r="O44" s="77" t="e">
        <f t="shared" si="9"/>
        <v>#DIV/0!</v>
      </c>
      <c r="P44" s="77">
        <f t="shared" si="9"/>
        <v>3.101165516322183</v>
      </c>
      <c r="Q44" s="77" t="e">
        <f t="shared" si="9"/>
        <v>#DIV/0!</v>
      </c>
      <c r="R44" s="77">
        <f t="shared" si="9"/>
        <v>7.8022773854975185</v>
      </c>
      <c r="S44" s="77"/>
      <c r="T44" s="77">
        <f t="shared" si="10"/>
        <v>5.3892304784684875</v>
      </c>
    </row>
    <row r="45" spans="2:20" ht="15">
      <c r="B45" s="115" t="s">
        <v>28</v>
      </c>
      <c r="D45" s="77">
        <f t="shared" si="8"/>
        <v>17.030670187292188</v>
      </c>
      <c r="E45" s="77" t="e">
        <f t="shared" si="8"/>
        <v>#DIV/0!</v>
      </c>
      <c r="F45" s="77">
        <f t="shared" si="8"/>
        <v>7.387132635005315</v>
      </c>
      <c r="G45" s="77" t="e">
        <f t="shared" si="8"/>
        <v>#DIV/0!</v>
      </c>
      <c r="H45" s="77">
        <f t="shared" si="8"/>
        <v>3.0061246527567533</v>
      </c>
      <c r="I45" s="77" t="e">
        <f t="shared" si="8"/>
        <v>#DIV/0!</v>
      </c>
      <c r="J45" s="77">
        <f t="shared" si="8"/>
        <v>9.175651624306</v>
      </c>
      <c r="K45" s="77"/>
      <c r="L45" s="77">
        <f t="shared" si="9"/>
        <v>5.119826592800706</v>
      </c>
      <c r="M45" s="77" t="e">
        <f t="shared" si="9"/>
        <v>#DIV/0!</v>
      </c>
      <c r="N45" s="77">
        <f t="shared" si="9"/>
        <v>-7.477673631338206</v>
      </c>
      <c r="O45" s="77" t="e">
        <f t="shared" si="9"/>
        <v>#DIV/0!</v>
      </c>
      <c r="P45" s="77">
        <f t="shared" si="9"/>
        <v>5.882092592759719</v>
      </c>
      <c r="Q45" s="77" t="e">
        <f t="shared" si="9"/>
        <v>#DIV/0!</v>
      </c>
      <c r="R45" s="77">
        <f t="shared" si="9"/>
        <v>8.278533956300762</v>
      </c>
      <c r="S45" s="77"/>
      <c r="T45" s="77">
        <f t="shared" si="10"/>
        <v>5.85030293239468</v>
      </c>
    </row>
    <row r="46" spans="2:20" ht="15">
      <c r="B46" s="115" t="s">
        <v>29</v>
      </c>
      <c r="D46" s="77">
        <f t="shared" si="8"/>
        <v>15.257471262056782</v>
      </c>
      <c r="E46" s="77" t="e">
        <f t="shared" si="8"/>
        <v>#DIV/0!</v>
      </c>
      <c r="F46" s="77">
        <f t="shared" si="8"/>
        <v>5.515638766825347</v>
      </c>
      <c r="G46" s="77" t="e">
        <f t="shared" si="8"/>
        <v>#DIV/0!</v>
      </c>
      <c r="H46" s="77">
        <f t="shared" si="8"/>
        <v>8.170698449690633</v>
      </c>
      <c r="I46" s="77" t="e">
        <f t="shared" si="8"/>
        <v>#DIV/0!</v>
      </c>
      <c r="J46" s="77">
        <f t="shared" si="8"/>
        <v>12.461006855507236</v>
      </c>
      <c r="K46" s="77"/>
      <c r="L46" s="77">
        <f t="shared" si="9"/>
        <v>10.195952569966067</v>
      </c>
      <c r="M46" s="77" t="e">
        <f t="shared" si="9"/>
        <v>#DIV/0!</v>
      </c>
      <c r="N46" s="77">
        <f t="shared" si="9"/>
        <v>11.27197415848778</v>
      </c>
      <c r="O46" s="77" t="e">
        <f t="shared" si="9"/>
        <v>#DIV/0!</v>
      </c>
      <c r="P46" s="77">
        <f t="shared" si="9"/>
        <v>7.766901464119158</v>
      </c>
      <c r="Q46" s="77" t="e">
        <f t="shared" si="9"/>
        <v>#DIV/0!</v>
      </c>
      <c r="R46" s="77">
        <f t="shared" si="9"/>
        <v>10.062236651234315</v>
      </c>
      <c r="S46" s="77"/>
      <c r="T46" s="77">
        <f t="shared" si="10"/>
        <v>10.051657009100111</v>
      </c>
    </row>
    <row r="47" spans="2:20" ht="15">
      <c r="B47" s="115" t="s">
        <v>30</v>
      </c>
      <c r="D47" s="77">
        <f t="shared" si="8"/>
        <v>17.410895562896968</v>
      </c>
      <c r="E47" s="77" t="e">
        <f t="shared" si="8"/>
        <v>#DIV/0!</v>
      </c>
      <c r="F47" s="77">
        <f t="shared" si="8"/>
        <v>6.397460750245429</v>
      </c>
      <c r="G47" s="77" t="e">
        <f t="shared" si="8"/>
        <v>#DIV/0!</v>
      </c>
      <c r="H47" s="77">
        <f t="shared" si="8"/>
        <v>-2.116961257455813</v>
      </c>
      <c r="I47" s="77" t="e">
        <f t="shared" si="8"/>
        <v>#DIV/0!</v>
      </c>
      <c r="J47" s="77">
        <f t="shared" si="8"/>
        <v>4.673528243713477</v>
      </c>
      <c r="K47" s="77"/>
      <c r="L47" s="77">
        <f t="shared" si="9"/>
        <v>11.15679557188642</v>
      </c>
      <c r="M47" s="77" t="e">
        <f t="shared" si="9"/>
        <v>#DIV/0!</v>
      </c>
      <c r="N47" s="77">
        <f t="shared" si="9"/>
        <v>1.2554024200146898</v>
      </c>
      <c r="O47" s="77" t="e">
        <f t="shared" si="9"/>
        <v>#DIV/0!</v>
      </c>
      <c r="P47" s="77">
        <f t="shared" si="9"/>
        <v>10.127040521546647</v>
      </c>
      <c r="Q47" s="77" t="e">
        <f t="shared" si="9"/>
        <v>#DIV/0!</v>
      </c>
      <c r="R47" s="77">
        <f t="shared" si="9"/>
        <v>5.9487800183632515</v>
      </c>
      <c r="S47" s="77"/>
      <c r="T47" s="77">
        <f t="shared" si="10"/>
        <v>6.706534412208387</v>
      </c>
    </row>
    <row r="48" spans="2:20" ht="15">
      <c r="B48" s="115" t="s">
        <v>31</v>
      </c>
      <c r="D48" s="77">
        <f t="shared" si="8"/>
        <v>-12.34152107560547</v>
      </c>
      <c r="E48" s="77" t="e">
        <f t="shared" si="8"/>
        <v>#DIV/0!</v>
      </c>
      <c r="F48" s="77">
        <f t="shared" si="8"/>
        <v>7.919690753531228</v>
      </c>
      <c r="G48" s="77" t="e">
        <f t="shared" si="8"/>
        <v>#DIV/0!</v>
      </c>
      <c r="H48" s="77">
        <f t="shared" si="8"/>
        <v>-24.495845947365723</v>
      </c>
      <c r="I48" s="77" t="e">
        <f t="shared" si="8"/>
        <v>#DIV/0!</v>
      </c>
      <c r="J48" s="77">
        <f t="shared" si="8"/>
        <v>19.176325874519478</v>
      </c>
      <c r="K48" s="77"/>
      <c r="L48" s="77">
        <f t="shared" si="9"/>
        <v>-2.987264574283458</v>
      </c>
      <c r="M48" s="77" t="e">
        <f t="shared" si="9"/>
        <v>#DIV/0!</v>
      </c>
      <c r="N48" s="77">
        <f t="shared" si="9"/>
        <v>12.433672202889753</v>
      </c>
      <c r="O48" s="77" t="e">
        <f t="shared" si="9"/>
        <v>#DIV/0!</v>
      </c>
      <c r="P48" s="77">
        <f t="shared" si="9"/>
        <v>20.716637684684642</v>
      </c>
      <c r="Q48" s="77" t="e">
        <f t="shared" si="9"/>
        <v>#DIV/0!</v>
      </c>
      <c r="R48" s="77">
        <f t="shared" si="9"/>
        <v>9.40040499902915</v>
      </c>
      <c r="S48" s="77"/>
      <c r="T48" s="77">
        <f t="shared" si="10"/>
        <v>2.5819223605188624</v>
      </c>
    </row>
    <row r="50" spans="2:20" ht="18">
      <c r="B50" s="60" t="s">
        <v>37</v>
      </c>
      <c r="C50" s="61"/>
      <c r="D50" s="171">
        <f aca="true" t="shared" si="11" ref="D50:J50">+F16/D16*100-100</f>
        <v>12.977273071839107</v>
      </c>
      <c r="E50" s="172" t="e">
        <f t="shared" si="11"/>
        <v>#DIV/0!</v>
      </c>
      <c r="F50" s="171">
        <f t="shared" si="11"/>
        <v>7.034563837236789</v>
      </c>
      <c r="G50" s="171" t="e">
        <f t="shared" si="11"/>
        <v>#DIV/0!</v>
      </c>
      <c r="H50" s="171">
        <f t="shared" si="11"/>
        <v>3.1987315333652475</v>
      </c>
      <c r="I50" s="171" t="e">
        <f t="shared" si="11"/>
        <v>#DIV/0!</v>
      </c>
      <c r="J50" s="171">
        <f t="shared" si="11"/>
        <v>5.525005916821854</v>
      </c>
      <c r="K50" s="171"/>
      <c r="L50" s="171">
        <f aca="true" t="shared" si="12" ref="L50:R50">+N16/L16*100-100</f>
        <v>6.4715855490745895</v>
      </c>
      <c r="M50" s="171" t="e">
        <f t="shared" si="12"/>
        <v>#DIV/0!</v>
      </c>
      <c r="N50" s="171">
        <f t="shared" si="12"/>
        <v>4.634773447179114</v>
      </c>
      <c r="O50" s="171" t="e">
        <f t="shared" si="12"/>
        <v>#DIV/0!</v>
      </c>
      <c r="P50" s="171">
        <f t="shared" si="12"/>
        <v>6.136712804166947</v>
      </c>
      <c r="Q50" s="171" t="e">
        <f t="shared" si="12"/>
        <v>#DIV/0!</v>
      </c>
      <c r="R50" s="171">
        <f t="shared" si="12"/>
        <v>7.31474660857252</v>
      </c>
      <c r="S50" s="171"/>
      <c r="T50" s="171">
        <f>IF(OR(T16=0,D16=0),"--",((T16/D16)^(1/8)-1)*100)</f>
        <v>6.628293601278523</v>
      </c>
    </row>
    <row r="51" spans="2:20" ht="14.25" thickBot="1">
      <c r="B51" s="66"/>
      <c r="C51" s="66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</row>
    <row r="52" ht="13.5" thickTop="1"/>
    <row r="53" ht="13.5">
      <c r="B53" s="47" t="s">
        <v>111</v>
      </c>
    </row>
  </sheetData>
  <printOptions horizontalCentered="1" verticalCentered="1"/>
  <pageMargins left="0.5905511811023623" right="0.75" top="0.5905511811023623" bottom="1" header="0" footer="0"/>
  <pageSetup fitToHeight="1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6"/>
  <sheetViews>
    <sheetView zoomScale="75" zoomScaleNormal="75" workbookViewId="0" topLeftCell="A1">
      <selection activeCell="C3" sqref="C3"/>
    </sheetView>
  </sheetViews>
  <sheetFormatPr defaultColWidth="11.421875" defaultRowHeight="12.75"/>
  <cols>
    <col min="1" max="1" width="3.28125" style="3" customWidth="1"/>
    <col min="2" max="2" width="13.7109375" style="3" customWidth="1"/>
    <col min="3" max="3" width="11.57421875" style="3" customWidth="1"/>
    <col min="4" max="4" width="12.140625" style="3" bestFit="1" customWidth="1"/>
    <col min="5" max="5" width="0.9921875" style="3" customWidth="1"/>
    <col min="6" max="6" width="12.140625" style="3" bestFit="1" customWidth="1"/>
    <col min="7" max="7" width="0.9921875" style="3" customWidth="1"/>
    <col min="8" max="8" width="12.140625" style="3" bestFit="1" customWidth="1"/>
    <col min="9" max="9" width="0.9921875" style="3" customWidth="1"/>
    <col min="10" max="10" width="12.140625" style="3" bestFit="1" customWidth="1"/>
    <col min="11" max="11" width="0.9921875" style="3" customWidth="1"/>
    <col min="12" max="12" width="12.28125" style="3" customWidth="1"/>
    <col min="13" max="13" width="0.9921875" style="3" customWidth="1"/>
    <col min="14" max="14" width="12.28125" style="3" customWidth="1"/>
    <col min="15" max="15" width="0.9921875" style="3" customWidth="1"/>
    <col min="16" max="16" width="12.28125" style="3" customWidth="1"/>
    <col min="17" max="17" width="0.9921875" style="3" customWidth="1"/>
    <col min="18" max="18" width="12.28125" style="3" customWidth="1"/>
    <col min="19" max="19" width="0.9921875" style="3" customWidth="1"/>
    <col min="20" max="20" width="12.28125" style="3" customWidth="1"/>
    <col min="21" max="21" width="0.9921875" style="3" customWidth="1"/>
    <col min="22" max="22" width="11.57421875" style="3" customWidth="1"/>
    <col min="23" max="23" width="1.421875" style="3" customWidth="1"/>
    <col min="24" max="16384" width="11.57421875" style="3" customWidth="1"/>
  </cols>
  <sheetData>
    <row r="1" spans="2:11" ht="18" thickBot="1">
      <c r="B1" s="180">
        <v>17.3</v>
      </c>
      <c r="C1" s="179"/>
      <c r="D1" s="180"/>
      <c r="E1" s="180"/>
      <c r="F1" s="180"/>
      <c r="G1" s="180"/>
      <c r="H1" s="180"/>
      <c r="I1" s="180"/>
      <c r="J1" s="180"/>
      <c r="K1" s="180"/>
    </row>
    <row r="2" spans="2:20" ht="21" thickTop="1">
      <c r="B2" s="6"/>
      <c r="C2" s="6"/>
      <c r="D2" s="6"/>
      <c r="E2" s="6"/>
      <c r="F2" s="6"/>
      <c r="G2" s="6"/>
      <c r="H2" s="6"/>
      <c r="I2" s="6"/>
      <c r="J2" s="6"/>
      <c r="K2" s="7"/>
      <c r="L2" s="8"/>
      <c r="M2" s="8"/>
      <c r="N2" s="8"/>
      <c r="O2" s="8"/>
      <c r="P2" s="8"/>
      <c r="Q2" s="8"/>
      <c r="R2" s="9"/>
      <c r="S2" s="10"/>
      <c r="T2" s="11"/>
    </row>
    <row r="3" spans="2:27" ht="17.25">
      <c r="B3" s="12" t="s">
        <v>59</v>
      </c>
      <c r="C3" s="13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V3" s="26"/>
      <c r="W3" s="26"/>
      <c r="X3" s="26"/>
      <c r="Y3" s="26"/>
      <c r="Z3" s="26"/>
      <c r="AA3" s="26"/>
    </row>
    <row r="4" spans="2:27" ht="15">
      <c r="B4" s="16" t="s">
        <v>48</v>
      </c>
      <c r="C4" s="13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V4" s="26"/>
      <c r="W4" s="26"/>
      <c r="X4" s="26"/>
      <c r="Y4" s="26"/>
      <c r="Z4" s="26"/>
      <c r="AA4" s="26"/>
    </row>
    <row r="5" spans="2:27" ht="17.25">
      <c r="B5" s="17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  <c r="U5" s="181"/>
      <c r="V5" s="182"/>
      <c r="W5" s="182"/>
      <c r="X5" s="182"/>
      <c r="Y5" s="182"/>
      <c r="Z5" s="182"/>
      <c r="AA5" s="182"/>
    </row>
    <row r="6" spans="2:27" ht="18" customHeight="1">
      <c r="B6" s="144"/>
      <c r="C6" s="144"/>
      <c r="D6" s="21" t="s">
        <v>0</v>
      </c>
      <c r="E6" s="125"/>
      <c r="F6" s="125"/>
      <c r="G6" s="125"/>
      <c r="H6" s="125"/>
      <c r="I6" s="125"/>
      <c r="J6" s="125"/>
      <c r="K6" s="125"/>
      <c r="L6" s="183"/>
      <c r="M6" s="184"/>
      <c r="N6" s="185"/>
      <c r="O6" s="184"/>
      <c r="P6" s="186"/>
      <c r="Q6" s="184"/>
      <c r="R6" s="184"/>
      <c r="S6" s="187"/>
      <c r="T6" s="187"/>
      <c r="U6" s="181"/>
      <c r="V6" s="188"/>
      <c r="W6" s="188"/>
      <c r="X6" s="188"/>
      <c r="Y6" s="188"/>
      <c r="Z6" s="188"/>
      <c r="AA6" s="188"/>
    </row>
    <row r="7" spans="2:27" ht="18" customHeight="1">
      <c r="B7" s="189"/>
      <c r="C7" s="189"/>
      <c r="D7" s="114" t="s">
        <v>32</v>
      </c>
      <c r="E7" s="114"/>
      <c r="F7" s="114" t="s">
        <v>33</v>
      </c>
      <c r="G7" s="114"/>
      <c r="H7" s="114" t="s">
        <v>34</v>
      </c>
      <c r="I7" s="114"/>
      <c r="J7" s="114" t="s">
        <v>35</v>
      </c>
      <c r="K7" s="114"/>
      <c r="L7" s="114">
        <v>1995</v>
      </c>
      <c r="M7" s="114"/>
      <c r="N7" s="114">
        <v>1996</v>
      </c>
      <c r="O7" s="114"/>
      <c r="P7" s="114">
        <v>1997</v>
      </c>
      <c r="Q7" s="114"/>
      <c r="R7" s="114">
        <v>1998</v>
      </c>
      <c r="S7" s="114"/>
      <c r="T7" s="23" t="s">
        <v>58</v>
      </c>
      <c r="U7" s="190"/>
      <c r="V7" s="191"/>
      <c r="W7" s="191"/>
      <c r="X7" s="191"/>
      <c r="Y7" s="192"/>
      <c r="Z7" s="192"/>
      <c r="AA7" s="193"/>
    </row>
    <row r="8" spans="2:27" ht="18" customHeight="1">
      <c r="B8" s="194"/>
      <c r="C8" s="195"/>
      <c r="D8" s="195"/>
      <c r="E8" s="195"/>
      <c r="F8" s="194"/>
      <c r="G8" s="195"/>
      <c r="H8" s="194"/>
      <c r="I8" s="195"/>
      <c r="J8" s="194"/>
      <c r="K8" s="195"/>
      <c r="L8" s="196"/>
      <c r="M8" s="196"/>
      <c r="N8" s="196"/>
      <c r="O8" s="196"/>
      <c r="P8" s="196"/>
      <c r="Q8" s="196"/>
      <c r="R8" s="196"/>
      <c r="S8" s="196"/>
      <c r="T8" s="196"/>
      <c r="U8" s="190"/>
      <c r="V8" s="191"/>
      <c r="W8" s="191"/>
      <c r="X8" s="191"/>
      <c r="Y8" s="192"/>
      <c r="Z8" s="192"/>
      <c r="AA8" s="193"/>
    </row>
    <row r="9" spans="2:27" ht="18" customHeight="1">
      <c r="B9" s="55" t="s">
        <v>38</v>
      </c>
      <c r="C9" s="115"/>
      <c r="D9" s="28">
        <v>9416596.782299953</v>
      </c>
      <c r="E9" s="28"/>
      <c r="F9" s="28">
        <v>10516010.950897312</v>
      </c>
      <c r="G9" s="28"/>
      <c r="H9" s="28">
        <v>10750476.28555287</v>
      </c>
      <c r="I9" s="197"/>
      <c r="J9" s="198">
        <v>10964763.707885517</v>
      </c>
      <c r="K9" s="197"/>
      <c r="L9" s="28">
        <v>11645271.854633577</v>
      </c>
      <c r="M9" s="199"/>
      <c r="N9" s="28">
        <v>12292296.217938313</v>
      </c>
      <c r="O9" s="199"/>
      <c r="P9" s="28">
        <v>12566785.328322874</v>
      </c>
      <c r="Q9" s="199"/>
      <c r="R9" s="28">
        <v>13068540.083253905</v>
      </c>
      <c r="S9" s="199"/>
      <c r="T9" s="28">
        <v>13692167.355931347</v>
      </c>
      <c r="U9" s="190"/>
      <c r="V9" s="182"/>
      <c r="W9" s="182"/>
      <c r="X9" s="182"/>
      <c r="Y9" s="182"/>
      <c r="Z9" s="182"/>
      <c r="AA9" s="182"/>
    </row>
    <row r="10" spans="2:27" ht="18" customHeight="1">
      <c r="B10" s="55" t="s">
        <v>39</v>
      </c>
      <c r="C10" s="115"/>
      <c r="D10" s="198">
        <v>2687077.5964191915</v>
      </c>
      <c r="E10" s="197"/>
      <c r="F10" s="198">
        <v>3194953.2252833773</v>
      </c>
      <c r="G10" s="197"/>
      <c r="H10" s="198">
        <v>3773301.8873102306</v>
      </c>
      <c r="I10" s="197"/>
      <c r="J10" s="198">
        <v>3946349.1631950377</v>
      </c>
      <c r="K10" s="197"/>
      <c r="L10" s="198">
        <v>3984199.7861877126</v>
      </c>
      <c r="M10" s="200"/>
      <c r="N10" s="198">
        <v>4196496.768234764</v>
      </c>
      <c r="O10" s="200"/>
      <c r="P10" s="198">
        <v>4364090.974734946</v>
      </c>
      <c r="Q10" s="200"/>
      <c r="R10" s="198">
        <v>4706715.410451922</v>
      </c>
      <c r="S10" s="200"/>
      <c r="T10" s="198">
        <v>5099757.125567648</v>
      </c>
      <c r="U10" s="201"/>
      <c r="V10" s="202"/>
      <c r="W10" s="203"/>
      <c r="X10" s="203"/>
      <c r="Y10" s="203"/>
      <c r="Z10" s="203"/>
      <c r="AA10" s="202"/>
    </row>
    <row r="11" spans="2:27" ht="18" customHeight="1">
      <c r="B11" s="55" t="s">
        <v>40</v>
      </c>
      <c r="C11" s="115"/>
      <c r="D11" s="28">
        <v>90168.79397906073</v>
      </c>
      <c r="E11" s="28"/>
      <c r="F11" s="28">
        <v>94209.15703244263</v>
      </c>
      <c r="G11" s="28"/>
      <c r="H11" s="28">
        <v>107991.5644885988</v>
      </c>
      <c r="I11" s="197"/>
      <c r="J11" s="198">
        <v>102293.16241751108</v>
      </c>
      <c r="K11" s="197"/>
      <c r="L11" s="28">
        <v>12065.83077903189</v>
      </c>
      <c r="M11" s="200"/>
      <c r="N11" s="28">
        <v>15284.684584846975</v>
      </c>
      <c r="O11" s="200"/>
      <c r="P11" s="28">
        <v>21491.84119725641</v>
      </c>
      <c r="Q11" s="200"/>
      <c r="R11" s="28">
        <v>58674.481463964345</v>
      </c>
      <c r="S11" s="200"/>
      <c r="T11" s="28">
        <v>66761.75637286044</v>
      </c>
      <c r="U11" s="201"/>
      <c r="V11" s="202"/>
      <c r="W11" s="203"/>
      <c r="X11" s="203"/>
      <c r="Y11" s="203"/>
      <c r="Z11" s="203"/>
      <c r="AA11" s="202"/>
    </row>
    <row r="12" spans="2:27" ht="18" customHeight="1">
      <c r="B12" s="55" t="s">
        <v>41</v>
      </c>
      <c r="C12" s="115"/>
      <c r="D12" s="198">
        <v>2018247.5342619081</v>
      </c>
      <c r="E12" s="197"/>
      <c r="F12" s="198">
        <v>2379742.655882321</v>
      </c>
      <c r="G12" s="197"/>
      <c r="H12" s="198">
        <v>2697669.2406692873</v>
      </c>
      <c r="I12" s="197"/>
      <c r="J12" s="198">
        <v>2873537.5895447936</v>
      </c>
      <c r="K12" s="197"/>
      <c r="L12" s="198">
        <v>2929399.0320880357</v>
      </c>
      <c r="M12" s="204"/>
      <c r="N12" s="198">
        <v>3169659.118183296</v>
      </c>
      <c r="O12" s="204"/>
      <c r="P12" s="198">
        <v>3342456.032394553</v>
      </c>
      <c r="Q12" s="204"/>
      <c r="R12" s="198">
        <v>3487684.6152621014</v>
      </c>
      <c r="S12" s="204"/>
      <c r="T12" s="198">
        <v>3836247.002852823</v>
      </c>
      <c r="U12" s="201"/>
      <c r="V12" s="202"/>
      <c r="W12" s="203"/>
      <c r="X12" s="203"/>
      <c r="Y12" s="203"/>
      <c r="Z12" s="203"/>
      <c r="AA12" s="202"/>
    </row>
    <row r="13" spans="2:27" ht="18" customHeight="1">
      <c r="B13" s="55" t="s">
        <v>36</v>
      </c>
      <c r="C13" s="115"/>
      <c r="D13" s="198">
        <v>3275335.80337288</v>
      </c>
      <c r="E13" s="197"/>
      <c r="F13" s="198">
        <v>3782624.9146743114</v>
      </c>
      <c r="G13" s="197"/>
      <c r="H13" s="198">
        <v>4036273.767474427</v>
      </c>
      <c r="I13" s="197"/>
      <c r="J13" s="198">
        <v>4380252.334601469</v>
      </c>
      <c r="K13" s="197"/>
      <c r="L13" s="198">
        <v>4845369.39852317</v>
      </c>
      <c r="M13" s="204"/>
      <c r="N13" s="198">
        <v>5324989.045168322</v>
      </c>
      <c r="O13" s="204"/>
      <c r="P13" s="198">
        <v>5808933.217630803</v>
      </c>
      <c r="Q13" s="204"/>
      <c r="R13" s="198">
        <v>6271386.165314732</v>
      </c>
      <c r="S13" s="204"/>
      <c r="T13" s="198">
        <v>6896969.292489517</v>
      </c>
      <c r="U13" s="201"/>
      <c r="V13" s="202"/>
      <c r="W13" s="203"/>
      <c r="X13" s="203"/>
      <c r="Y13" s="203"/>
      <c r="Z13" s="203"/>
      <c r="AA13" s="202"/>
    </row>
    <row r="14" spans="2:27" ht="18" customHeight="1">
      <c r="B14" s="55" t="s">
        <v>42</v>
      </c>
      <c r="C14" s="115"/>
      <c r="D14" s="198">
        <v>832280.1777252894</v>
      </c>
      <c r="E14" s="197"/>
      <c r="F14" s="198">
        <v>729564.1471578138</v>
      </c>
      <c r="G14" s="197"/>
      <c r="H14" s="198">
        <v>787343.3726996261</v>
      </c>
      <c r="I14" s="197"/>
      <c r="J14" s="198">
        <v>594476.9522075175</v>
      </c>
      <c r="K14" s="197"/>
      <c r="L14" s="198">
        <v>708475.7885940933</v>
      </c>
      <c r="M14" s="200"/>
      <c r="N14" s="198">
        <v>687311.7423440466</v>
      </c>
      <c r="O14" s="200"/>
      <c r="P14" s="198">
        <v>772769.8313990756</v>
      </c>
      <c r="Q14" s="200"/>
      <c r="R14" s="198">
        <v>932861.7575065704</v>
      </c>
      <c r="S14" s="200"/>
      <c r="T14" s="198">
        <v>1020554.5407932493</v>
      </c>
      <c r="U14" s="201"/>
      <c r="V14" s="202"/>
      <c r="W14" s="203"/>
      <c r="X14" s="203"/>
      <c r="Y14" s="203"/>
      <c r="Z14" s="203"/>
      <c r="AA14" s="205"/>
    </row>
    <row r="15" spans="2:27" ht="15" customHeight="1">
      <c r="B15" s="55"/>
      <c r="C15" s="115"/>
      <c r="D15" s="206"/>
      <c r="E15" s="206"/>
      <c r="F15" s="206"/>
      <c r="G15" s="206"/>
      <c r="H15" s="206"/>
      <c r="I15" s="206"/>
      <c r="J15" s="206"/>
      <c r="K15" s="206"/>
      <c r="L15" s="206"/>
      <c r="M15" s="207"/>
      <c r="N15" s="206"/>
      <c r="O15" s="207"/>
      <c r="P15" s="206"/>
      <c r="Q15" s="207"/>
      <c r="R15" s="206"/>
      <c r="S15" s="207"/>
      <c r="T15" s="206"/>
      <c r="V15" s="26"/>
      <c r="W15" s="26"/>
      <c r="X15" s="26"/>
      <c r="Y15" s="26"/>
      <c r="Z15" s="26"/>
      <c r="AA15" s="26"/>
    </row>
    <row r="16" spans="2:27" ht="15" customHeight="1">
      <c r="B16" s="60" t="s">
        <v>37</v>
      </c>
      <c r="C16" s="60"/>
      <c r="D16" s="208">
        <v>18319706.688058283</v>
      </c>
      <c r="E16" s="208"/>
      <c r="F16" s="208">
        <v>20697105.05092758</v>
      </c>
      <c r="G16" s="208"/>
      <c r="H16" s="208">
        <v>22153056.118195042</v>
      </c>
      <c r="I16" s="208"/>
      <c r="J16" s="208">
        <v>22861672.90985185</v>
      </c>
      <c r="K16" s="208"/>
      <c r="L16" s="208">
        <v>24124781.69080562</v>
      </c>
      <c r="M16" s="209"/>
      <c r="N16" s="208">
        <v>25686037.57645359</v>
      </c>
      <c r="O16" s="210"/>
      <c r="P16" s="208">
        <v>26876527.22567951</v>
      </c>
      <c r="Q16" s="210"/>
      <c r="R16" s="208">
        <v>28525862.513253197</v>
      </c>
      <c r="S16" s="210"/>
      <c r="T16" s="208">
        <v>30612457.074007444</v>
      </c>
      <c r="U16" s="211"/>
      <c r="V16" s="205"/>
      <c r="W16" s="203"/>
      <c r="X16" s="203"/>
      <c r="Y16" s="203"/>
      <c r="Z16" s="203"/>
      <c r="AA16" s="212"/>
    </row>
    <row r="17" spans="2:27" ht="15" customHeight="1" thickBot="1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4"/>
      <c r="M17" s="214"/>
      <c r="N17" s="214"/>
      <c r="O17" s="214"/>
      <c r="P17" s="214"/>
      <c r="Q17" s="214"/>
      <c r="R17" s="214"/>
      <c r="S17" s="214"/>
      <c r="T17" s="214"/>
      <c r="U17" s="215"/>
      <c r="V17" s="216"/>
      <c r="W17" s="216"/>
      <c r="X17" s="216"/>
      <c r="Y17" s="216"/>
      <c r="Z17" s="216"/>
      <c r="AA17" s="216"/>
    </row>
    <row r="18" spans="2:27" ht="15" thickBot="1" thickTop="1">
      <c r="B18" s="55"/>
      <c r="C18" s="115"/>
      <c r="D18" s="217"/>
      <c r="E18" s="115"/>
      <c r="F18" s="55"/>
      <c r="G18" s="115"/>
      <c r="H18" s="55"/>
      <c r="I18" s="115"/>
      <c r="J18" s="55"/>
      <c r="K18" s="115"/>
      <c r="L18" s="187"/>
      <c r="M18" s="187"/>
      <c r="N18" s="187"/>
      <c r="O18" s="187"/>
      <c r="P18" s="187"/>
      <c r="Q18" s="187"/>
      <c r="R18" s="187"/>
      <c r="S18" s="187"/>
      <c r="T18" s="187"/>
      <c r="U18" s="218"/>
      <c r="V18" s="219"/>
      <c r="W18" s="182"/>
      <c r="X18" s="182"/>
      <c r="Y18" s="182"/>
      <c r="Z18" s="182"/>
      <c r="AA18" s="182"/>
    </row>
    <row r="19" spans="2:27" ht="25.5" customHeight="1" thickTop="1">
      <c r="B19" s="6"/>
      <c r="C19" s="6"/>
      <c r="D19" s="6"/>
      <c r="E19" s="6"/>
      <c r="F19" s="6"/>
      <c r="G19" s="6"/>
      <c r="H19" s="6"/>
      <c r="I19" s="6"/>
      <c r="J19" s="6"/>
      <c r="K19" s="7"/>
      <c r="L19" s="8"/>
      <c r="M19" s="8"/>
      <c r="N19" s="8"/>
      <c r="O19" s="8"/>
      <c r="P19" s="8"/>
      <c r="Q19" s="8"/>
      <c r="R19" s="9"/>
      <c r="S19" s="10"/>
      <c r="T19" s="11"/>
      <c r="U19" s="218"/>
      <c r="V19" s="219"/>
      <c r="W19" s="182"/>
      <c r="X19" s="182"/>
      <c r="Y19" s="182"/>
      <c r="Z19" s="182"/>
      <c r="AA19" s="182"/>
    </row>
    <row r="20" spans="2:27" ht="17.25">
      <c r="B20" s="12" t="s">
        <v>59</v>
      </c>
      <c r="C20" s="13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218"/>
      <c r="V20" s="219"/>
      <c r="W20" s="182"/>
      <c r="X20" s="182"/>
      <c r="Y20" s="182"/>
      <c r="Z20" s="182"/>
      <c r="AA20" s="182"/>
    </row>
    <row r="21" spans="2:27" ht="15">
      <c r="B21" s="16" t="s">
        <v>48</v>
      </c>
      <c r="C21" s="13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218"/>
      <c r="V21" s="219"/>
      <c r="W21" s="182"/>
      <c r="X21" s="182"/>
      <c r="Y21" s="182"/>
      <c r="Z21" s="182"/>
      <c r="AA21" s="182"/>
    </row>
    <row r="22" spans="2:27" ht="17.2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218"/>
      <c r="V22" s="219"/>
      <c r="W22" s="182"/>
      <c r="X22" s="182"/>
      <c r="Y22" s="182"/>
      <c r="Z22" s="182"/>
      <c r="AA22" s="182"/>
    </row>
    <row r="23" spans="2:27" ht="17.25">
      <c r="B23" s="144"/>
      <c r="C23" s="144"/>
      <c r="D23" s="68" t="s">
        <v>43</v>
      </c>
      <c r="E23" s="111"/>
      <c r="F23" s="111"/>
      <c r="G23" s="111"/>
      <c r="H23" s="111"/>
      <c r="I23" s="111"/>
      <c r="J23" s="111"/>
      <c r="K23" s="111"/>
      <c r="L23" s="220"/>
      <c r="M23" s="220"/>
      <c r="N23" s="220"/>
      <c r="O23" s="220"/>
      <c r="P23" s="220"/>
      <c r="Q23" s="220"/>
      <c r="R23" s="220"/>
      <c r="S23" s="220"/>
      <c r="T23" s="220"/>
      <c r="U23" s="218"/>
      <c r="V23" s="216"/>
      <c r="W23" s="216"/>
      <c r="X23" s="216"/>
      <c r="Y23" s="216"/>
      <c r="Z23" s="216"/>
      <c r="AA23" s="216"/>
    </row>
    <row r="24" spans="2:27" ht="15">
      <c r="B24" s="189"/>
      <c r="C24" s="189"/>
      <c r="D24" s="114" t="s">
        <v>32</v>
      </c>
      <c r="E24" s="114"/>
      <c r="F24" s="114" t="s">
        <v>33</v>
      </c>
      <c r="G24" s="114"/>
      <c r="H24" s="114" t="s">
        <v>34</v>
      </c>
      <c r="I24" s="114"/>
      <c r="J24" s="114" t="s">
        <v>35</v>
      </c>
      <c r="K24" s="114"/>
      <c r="L24" s="114">
        <v>1995</v>
      </c>
      <c r="M24" s="114"/>
      <c r="N24" s="114">
        <v>1996</v>
      </c>
      <c r="O24" s="114"/>
      <c r="P24" s="114">
        <v>1997</v>
      </c>
      <c r="Q24" s="114"/>
      <c r="R24" s="114">
        <v>1998</v>
      </c>
      <c r="S24" s="114"/>
      <c r="T24" s="114">
        <v>1999</v>
      </c>
      <c r="U24" s="218"/>
      <c r="V24" s="219"/>
      <c r="W24" s="182"/>
      <c r="X24" s="182"/>
      <c r="Y24" s="182"/>
      <c r="Z24" s="182"/>
      <c r="AA24" s="182"/>
    </row>
    <row r="25" spans="2:27" ht="14.25" thickBot="1">
      <c r="B25" s="55"/>
      <c r="C25" s="115"/>
      <c r="D25" s="55"/>
      <c r="E25" s="115"/>
      <c r="F25" s="55"/>
      <c r="G25" s="115"/>
      <c r="H25" s="55"/>
      <c r="I25" s="115"/>
      <c r="J25" s="55"/>
      <c r="K25" s="115"/>
      <c r="L25" s="221"/>
      <c r="M25" s="221"/>
      <c r="N25" s="221"/>
      <c r="O25" s="221"/>
      <c r="P25" s="221"/>
      <c r="Q25" s="221"/>
      <c r="R25" s="221"/>
      <c r="S25" s="221"/>
      <c r="T25" s="221"/>
      <c r="U25" s="222"/>
      <c r="V25" s="223"/>
      <c r="W25" s="223"/>
      <c r="X25" s="223"/>
      <c r="Y25" s="223"/>
      <c r="Z25" s="223"/>
      <c r="AA25" s="223"/>
    </row>
    <row r="26" spans="2:27" ht="15">
      <c r="B26" s="55" t="s">
        <v>38</v>
      </c>
      <c r="C26" s="115"/>
      <c r="D26" s="77">
        <f aca="true" t="shared" si="0" ref="D26:D31">+D9/$D$16*100</f>
        <v>51.40146041987762</v>
      </c>
      <c r="E26" s="77">
        <f>+E9/$D$16*100</f>
        <v>0</v>
      </c>
      <c r="F26" s="77">
        <f>+F9/$F$16*100</f>
        <v>50.80909105414246</v>
      </c>
      <c r="G26" s="77">
        <f>+G9/$D$16*100</f>
        <v>0</v>
      </c>
      <c r="H26" s="77">
        <f>+H9/$H$16*100</f>
        <v>48.528186035348625</v>
      </c>
      <c r="I26" s="77">
        <f>+I9/$D$16*100</f>
        <v>0</v>
      </c>
      <c r="J26" s="77">
        <f aca="true" t="shared" si="1" ref="J26:J31">+J9/$J$16*100</f>
        <v>47.96133577416567</v>
      </c>
      <c r="K26" s="77"/>
      <c r="L26" s="77">
        <f aca="true" t="shared" si="2" ref="L26:L31">+L9/$L$16*100</f>
        <v>48.27099371876097</v>
      </c>
      <c r="M26" s="224"/>
      <c r="N26" s="77">
        <f aca="true" t="shared" si="3" ref="N26:N31">+N9/$N$16*100</f>
        <v>47.85594578903315</v>
      </c>
      <c r="O26" s="224"/>
      <c r="P26" s="77">
        <f aca="true" t="shared" si="4" ref="P26:P31">+P9/$P$16*100</f>
        <v>46.75747436713395</v>
      </c>
      <c r="Q26" s="224"/>
      <c r="R26" s="77">
        <f aca="true" t="shared" si="5" ref="R26:R31">+R9/$R$16*100</f>
        <v>45.81295334078759</v>
      </c>
      <c r="S26" s="224"/>
      <c r="T26" s="77">
        <f aca="true" t="shared" si="6" ref="T26:T31">+T9/$T$16*100</f>
        <v>44.72743668641075</v>
      </c>
      <c r="U26" s="181"/>
      <c r="V26" s="182"/>
      <c r="W26" s="182"/>
      <c r="X26" s="182"/>
      <c r="Y26" s="182"/>
      <c r="Z26" s="182"/>
      <c r="AA26" s="182"/>
    </row>
    <row r="27" spans="2:27" ht="15">
      <c r="B27" s="55" t="s">
        <v>39</v>
      </c>
      <c r="C27" s="115"/>
      <c r="D27" s="77">
        <f t="shared" si="0"/>
        <v>14.66768896562501</v>
      </c>
      <c r="E27" s="77"/>
      <c r="F27" s="77">
        <f>+F10/$F$16*100</f>
        <v>15.436715508868664</v>
      </c>
      <c r="G27" s="77">
        <f>+G10/$D$16*100</f>
        <v>0</v>
      </c>
      <c r="H27" s="77">
        <f>+H10/$H$16*100</f>
        <v>17.032872878478795</v>
      </c>
      <c r="I27" s="77"/>
      <c r="J27" s="77">
        <f t="shared" si="1"/>
        <v>17.261856464993976</v>
      </c>
      <c r="K27" s="77"/>
      <c r="L27" s="77">
        <f t="shared" si="2"/>
        <v>16.514967211936103</v>
      </c>
      <c r="M27" s="224"/>
      <c r="N27" s="77">
        <f t="shared" si="3"/>
        <v>16.337657202844305</v>
      </c>
      <c r="O27" s="224"/>
      <c r="P27" s="77">
        <f t="shared" si="4"/>
        <v>16.23755531393662</v>
      </c>
      <c r="Q27" s="224"/>
      <c r="R27" s="77">
        <f t="shared" si="5"/>
        <v>16.499818044993972</v>
      </c>
      <c r="S27" s="224"/>
      <c r="T27" s="77">
        <f t="shared" si="6"/>
        <v>16.65909114462351</v>
      </c>
      <c r="U27" s="181"/>
      <c r="V27" s="188"/>
      <c r="W27" s="188"/>
      <c r="X27" s="188"/>
      <c r="Y27" s="188"/>
      <c r="Z27" s="188"/>
      <c r="AA27" s="188"/>
    </row>
    <row r="28" spans="2:27" ht="15">
      <c r="B28" s="55" t="s">
        <v>40</v>
      </c>
      <c r="C28" s="115"/>
      <c r="D28" s="77">
        <f t="shared" si="0"/>
        <v>0.49219562034711695</v>
      </c>
      <c r="E28" s="77"/>
      <c r="F28" s="77">
        <f>+F11/$F$16*100</f>
        <v>0.45518035880201746</v>
      </c>
      <c r="G28" s="77">
        <f>+G11/$D$16*100</f>
        <v>0</v>
      </c>
      <c r="H28" s="77">
        <f>+H11/$H$16*100</f>
        <v>0.4874793071999747</v>
      </c>
      <c r="I28" s="77"/>
      <c r="J28" s="77">
        <f t="shared" si="1"/>
        <v>0.447443906755527</v>
      </c>
      <c r="K28" s="77"/>
      <c r="L28" s="77">
        <f t="shared" si="2"/>
        <v>0.05001425892127509</v>
      </c>
      <c r="M28" s="224"/>
      <c r="N28" s="77">
        <f t="shared" si="3"/>
        <v>0.05950580948638983</v>
      </c>
      <c r="O28" s="224"/>
      <c r="P28" s="77">
        <f t="shared" si="4"/>
        <v>0.07996509748745279</v>
      </c>
      <c r="Q28" s="224"/>
      <c r="R28" s="77">
        <f t="shared" si="5"/>
        <v>0.20568871997018148</v>
      </c>
      <c r="S28" s="224"/>
      <c r="T28" s="77">
        <f t="shared" si="6"/>
        <v>0.21808689257271935</v>
      </c>
      <c r="U28" s="225"/>
      <c r="V28" s="191"/>
      <c r="W28" s="191"/>
      <c r="X28" s="191"/>
      <c r="Y28" s="192"/>
      <c r="Z28" s="192"/>
      <c r="AA28" s="193"/>
    </row>
    <row r="29" spans="2:27" ht="15">
      <c r="B29" s="55" t="s">
        <v>41</v>
      </c>
      <c r="C29" s="115"/>
      <c r="D29" s="77">
        <f t="shared" si="0"/>
        <v>11.016811396753992</v>
      </c>
      <c r="E29" s="77"/>
      <c r="F29" s="77">
        <f>+F12/$F$16*100</f>
        <v>11.497949351016452</v>
      </c>
      <c r="G29" s="77">
        <f>+G12/$D$16*100</f>
        <v>0</v>
      </c>
      <c r="H29" s="77">
        <f>+H12/$H$16*100</f>
        <v>12.177413474132816</v>
      </c>
      <c r="I29" s="77"/>
      <c r="J29" s="77">
        <f t="shared" si="1"/>
        <v>12.56923585984161</v>
      </c>
      <c r="K29" s="77"/>
      <c r="L29" s="77">
        <f t="shared" si="2"/>
        <v>12.142696541807387</v>
      </c>
      <c r="M29" s="224"/>
      <c r="N29" s="77">
        <f t="shared" si="3"/>
        <v>12.340008102646884</v>
      </c>
      <c r="O29" s="224"/>
      <c r="P29" s="77">
        <f t="shared" si="4"/>
        <v>12.436338982072662</v>
      </c>
      <c r="Q29" s="224"/>
      <c r="R29" s="77">
        <f t="shared" si="5"/>
        <v>12.226394955250566</v>
      </c>
      <c r="S29" s="224"/>
      <c r="T29" s="77">
        <f t="shared" si="6"/>
        <v>12.531653351374135</v>
      </c>
      <c r="U29" s="190"/>
      <c r="V29" s="182"/>
      <c r="W29" s="182"/>
      <c r="X29" s="182"/>
      <c r="Y29" s="182"/>
      <c r="Z29" s="182"/>
      <c r="AA29" s="182"/>
    </row>
    <row r="30" spans="2:27" ht="15">
      <c r="B30" s="55" t="s">
        <v>36</v>
      </c>
      <c r="C30" s="115"/>
      <c r="D30" s="77">
        <f t="shared" si="0"/>
        <v>17.87875678985576</v>
      </c>
      <c r="E30" s="77"/>
      <c r="F30" s="77">
        <f>+F13/$F$16*100</f>
        <v>18.276106273639396</v>
      </c>
      <c r="G30" s="77">
        <f>+G13/$D$16*100</f>
        <v>0</v>
      </c>
      <c r="H30" s="77">
        <f>+H13/$H$16*100</f>
        <v>18.219941058874046</v>
      </c>
      <c r="I30" s="77"/>
      <c r="J30" s="77">
        <f t="shared" si="1"/>
        <v>19.15980668551108</v>
      </c>
      <c r="K30" s="77"/>
      <c r="L30" s="77">
        <f t="shared" si="2"/>
        <v>20.084614487391715</v>
      </c>
      <c r="M30" s="224"/>
      <c r="N30" s="77">
        <f t="shared" si="3"/>
        <v>20.731064607838707</v>
      </c>
      <c r="O30" s="224"/>
      <c r="P30" s="77">
        <f t="shared" si="4"/>
        <v>21.613407003270073</v>
      </c>
      <c r="Q30" s="224"/>
      <c r="R30" s="77">
        <f t="shared" si="5"/>
        <v>21.98491338307835</v>
      </c>
      <c r="S30" s="224"/>
      <c r="T30" s="77">
        <f t="shared" si="6"/>
        <v>22.52994353186247</v>
      </c>
      <c r="U30" s="226"/>
      <c r="V30" s="216"/>
      <c r="W30" s="216"/>
      <c r="X30" s="216"/>
      <c r="Y30" s="216"/>
      <c r="Z30" s="216"/>
      <c r="AA30" s="216"/>
    </row>
    <row r="31" spans="2:27" ht="15">
      <c r="B31" s="55" t="s">
        <v>42</v>
      </c>
      <c r="C31" s="115"/>
      <c r="D31" s="77">
        <f t="shared" si="0"/>
        <v>4.543086807540494</v>
      </c>
      <c r="E31" s="77"/>
      <c r="F31" s="77">
        <v>3.5249574535310044</v>
      </c>
      <c r="G31" s="77"/>
      <c r="H31" s="77">
        <v>3.5541072459657377</v>
      </c>
      <c r="I31" s="77"/>
      <c r="J31" s="77">
        <f t="shared" si="1"/>
        <v>2.6003213087321257</v>
      </c>
      <c r="K31" s="77"/>
      <c r="L31" s="77">
        <f t="shared" si="2"/>
        <v>2.93671378118255</v>
      </c>
      <c r="M31" s="224"/>
      <c r="N31" s="77">
        <f t="shared" si="3"/>
        <v>2.6758184881505653</v>
      </c>
      <c r="O31" s="224"/>
      <c r="P31" s="77">
        <f t="shared" si="4"/>
        <v>2.875259236099235</v>
      </c>
      <c r="Q31" s="224"/>
      <c r="R31" s="77">
        <f t="shared" si="5"/>
        <v>3.2702315559193353</v>
      </c>
      <c r="S31" s="224"/>
      <c r="T31" s="77">
        <f t="shared" si="6"/>
        <v>3.3337883931564125</v>
      </c>
      <c r="U31" s="227"/>
      <c r="V31" s="203"/>
      <c r="W31" s="203"/>
      <c r="X31" s="203"/>
      <c r="Y31" s="203"/>
      <c r="Z31" s="203"/>
      <c r="AA31" s="203"/>
    </row>
    <row r="32" spans="2:27" ht="15">
      <c r="B32" s="55"/>
      <c r="C32" s="115"/>
      <c r="D32" s="169"/>
      <c r="E32" s="169"/>
      <c r="F32" s="169"/>
      <c r="G32" s="169"/>
      <c r="H32" s="169"/>
      <c r="I32" s="169"/>
      <c r="J32" s="169"/>
      <c r="K32" s="169"/>
      <c r="L32" s="169"/>
      <c r="M32" s="228"/>
      <c r="N32" s="169"/>
      <c r="O32" s="228"/>
      <c r="P32" s="169"/>
      <c r="Q32" s="228"/>
      <c r="R32" s="169"/>
      <c r="S32" s="228"/>
      <c r="T32" s="169"/>
      <c r="U32" s="226"/>
      <c r="V32" s="216"/>
      <c r="W32" s="216"/>
      <c r="X32" s="216"/>
      <c r="Y32" s="216"/>
      <c r="Z32" s="216"/>
      <c r="AA32" s="216"/>
    </row>
    <row r="33" spans="2:27" s="166" customFormat="1" ht="18">
      <c r="B33" s="60" t="s">
        <v>37</v>
      </c>
      <c r="C33" s="60"/>
      <c r="D33" s="161">
        <f>SUM(D26:D32)</f>
        <v>99.99999999999999</v>
      </c>
      <c r="E33" s="161">
        <f aca="true" t="shared" si="7" ref="E33:K33">SUM(E26:E32)</f>
        <v>0</v>
      </c>
      <c r="F33" s="161">
        <f t="shared" si="7"/>
        <v>100</v>
      </c>
      <c r="G33" s="161">
        <f t="shared" si="7"/>
        <v>0</v>
      </c>
      <c r="H33" s="161">
        <f t="shared" si="7"/>
        <v>100</v>
      </c>
      <c r="I33" s="161">
        <f t="shared" si="7"/>
        <v>0</v>
      </c>
      <c r="J33" s="161">
        <f t="shared" si="7"/>
        <v>99.99999999999999</v>
      </c>
      <c r="K33" s="161">
        <f t="shared" si="7"/>
        <v>0</v>
      </c>
      <c r="L33" s="161">
        <f>SUM(L26:L32)</f>
        <v>100</v>
      </c>
      <c r="M33" s="162"/>
      <c r="N33" s="161">
        <f>SUM(N26:N32)</f>
        <v>100.00000000000001</v>
      </c>
      <c r="O33" s="162"/>
      <c r="P33" s="161">
        <f>SUM(P26:P32)</f>
        <v>100</v>
      </c>
      <c r="Q33" s="162"/>
      <c r="R33" s="161">
        <f>SUM(R26:R32)</f>
        <v>100</v>
      </c>
      <c r="S33" s="162"/>
      <c r="T33" s="161">
        <f>SUM(T26:T32)</f>
        <v>100</v>
      </c>
      <c r="U33" s="163"/>
      <c r="V33" s="164"/>
      <c r="W33" s="164"/>
      <c r="X33" s="164"/>
      <c r="Y33" s="164"/>
      <c r="Z33" s="165"/>
      <c r="AA33" s="164"/>
    </row>
    <row r="34" spans="2:27" ht="15" thickBot="1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229"/>
      <c r="M34" s="229"/>
      <c r="N34" s="229"/>
      <c r="O34" s="229"/>
      <c r="P34" s="229"/>
      <c r="Q34" s="229"/>
      <c r="R34" s="229"/>
      <c r="S34" s="229"/>
      <c r="T34" s="229"/>
      <c r="U34" s="230"/>
      <c r="V34" s="203"/>
      <c r="W34" s="203"/>
      <c r="X34" s="203"/>
      <c r="Y34" s="203"/>
      <c r="Z34" s="203"/>
      <c r="AA34" s="231"/>
    </row>
    <row r="35" spans="2:27" ht="15" thickBot="1" thickTop="1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200"/>
      <c r="M35" s="200"/>
      <c r="N35" s="200"/>
      <c r="O35" s="200"/>
      <c r="P35" s="200"/>
      <c r="Q35" s="200"/>
      <c r="R35" s="200"/>
      <c r="S35" s="200"/>
      <c r="T35" s="200"/>
      <c r="U35" s="227"/>
      <c r="V35" s="203"/>
      <c r="W35" s="203"/>
      <c r="X35" s="203"/>
      <c r="Y35" s="203"/>
      <c r="Z35" s="203"/>
      <c r="AA35" s="231"/>
    </row>
    <row r="36" spans="2:27" ht="21" thickTop="1">
      <c r="B36" s="6"/>
      <c r="C36" s="6"/>
      <c r="D36" s="6"/>
      <c r="E36" s="6"/>
      <c r="F36" s="6"/>
      <c r="G36" s="6"/>
      <c r="H36" s="6"/>
      <c r="I36" s="6"/>
      <c r="J36" s="6"/>
      <c r="K36" s="7"/>
      <c r="L36" s="8"/>
      <c r="M36" s="8"/>
      <c r="N36" s="8"/>
      <c r="O36" s="8"/>
      <c r="P36" s="8"/>
      <c r="Q36" s="8"/>
      <c r="R36" s="9"/>
      <c r="S36" s="10"/>
      <c r="T36" s="11"/>
      <c r="U36" s="11"/>
      <c r="V36" s="203"/>
      <c r="W36" s="203"/>
      <c r="X36" s="203"/>
      <c r="Y36" s="203"/>
      <c r="Z36" s="203"/>
      <c r="AA36" s="231"/>
    </row>
    <row r="37" spans="2:27" ht="17.25">
      <c r="B37" s="12" t="s">
        <v>59</v>
      </c>
      <c r="C37" s="13"/>
      <c r="D37" s="14"/>
      <c r="E37" s="14"/>
      <c r="F37" s="14"/>
      <c r="G37" s="14"/>
      <c r="H37" s="14"/>
      <c r="I37" s="14"/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3"/>
      <c r="W37" s="203"/>
      <c r="X37" s="203"/>
      <c r="Y37" s="203"/>
      <c r="Z37" s="203"/>
      <c r="AA37" s="231"/>
    </row>
    <row r="38" spans="2:27" ht="15">
      <c r="B38" s="16" t="s">
        <v>48</v>
      </c>
      <c r="C38" s="13"/>
      <c r="D38" s="14"/>
      <c r="E38" s="14"/>
      <c r="F38" s="14"/>
      <c r="G38" s="14"/>
      <c r="H38" s="14"/>
      <c r="I38" s="14"/>
      <c r="J38" s="14"/>
      <c r="K38" s="1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3"/>
      <c r="W38" s="203"/>
      <c r="X38" s="203"/>
      <c r="Y38" s="203"/>
      <c r="Z38" s="203"/>
      <c r="AA38" s="231"/>
    </row>
    <row r="39" spans="2:27" ht="17.2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3"/>
      <c r="W39" s="203"/>
      <c r="X39" s="203"/>
      <c r="Y39" s="203"/>
      <c r="Z39" s="203"/>
      <c r="AA39" s="231"/>
    </row>
    <row r="40" spans="2:27" ht="17.25">
      <c r="B40" s="144"/>
      <c r="C40" s="144"/>
      <c r="D40" s="73" t="s">
        <v>44</v>
      </c>
      <c r="E40" s="111"/>
      <c r="F40" s="112"/>
      <c r="G40" s="111"/>
      <c r="H40" s="111"/>
      <c r="I40" s="111"/>
      <c r="J40" s="111"/>
      <c r="K40" s="111"/>
      <c r="L40" s="113"/>
      <c r="M40" s="113"/>
      <c r="N40" s="113"/>
      <c r="O40" s="113"/>
      <c r="P40" s="113"/>
      <c r="Q40" s="113"/>
      <c r="R40" s="113"/>
      <c r="S40" s="113"/>
      <c r="T40" s="113"/>
      <c r="U40" s="167"/>
      <c r="V40" s="216"/>
      <c r="W40" s="216"/>
      <c r="X40" s="216"/>
      <c r="Y40" s="216"/>
      <c r="Z40" s="216"/>
      <c r="AA40" s="216"/>
    </row>
    <row r="41" spans="2:27" ht="15">
      <c r="B41" s="189"/>
      <c r="C41" s="189"/>
      <c r="D41" s="114" t="s">
        <v>45</v>
      </c>
      <c r="E41" s="114"/>
      <c r="F41" s="114" t="s">
        <v>46</v>
      </c>
      <c r="G41" s="114"/>
      <c r="H41" s="114" t="s">
        <v>47</v>
      </c>
      <c r="I41" s="114"/>
      <c r="J41" s="114" t="s">
        <v>53</v>
      </c>
      <c r="K41" s="114"/>
      <c r="L41" s="114" t="s">
        <v>49</v>
      </c>
      <c r="M41" s="114"/>
      <c r="N41" s="114" t="s">
        <v>50</v>
      </c>
      <c r="O41" s="114"/>
      <c r="P41" s="114" t="s">
        <v>51</v>
      </c>
      <c r="Q41" s="114"/>
      <c r="R41" s="114" t="s">
        <v>52</v>
      </c>
      <c r="S41" s="114"/>
      <c r="T41" s="76" t="s">
        <v>60</v>
      </c>
      <c r="U41" s="114"/>
      <c r="V41" s="231"/>
      <c r="W41" s="203"/>
      <c r="X41" s="203"/>
      <c r="Y41" s="203"/>
      <c r="Z41" s="203"/>
      <c r="AA41" s="231"/>
    </row>
    <row r="42" spans="2:27" ht="14.25">
      <c r="B42" s="55"/>
      <c r="C42" s="115"/>
      <c r="D42" s="55"/>
      <c r="E42" s="115"/>
      <c r="F42" s="55"/>
      <c r="G42" s="115"/>
      <c r="H42" s="55"/>
      <c r="I42" s="115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67"/>
      <c r="V42" s="216"/>
      <c r="W42" s="216"/>
      <c r="X42" s="216"/>
      <c r="Y42" s="216"/>
      <c r="Z42" s="216"/>
      <c r="AA42" s="216"/>
    </row>
    <row r="43" spans="2:27" ht="15">
      <c r="B43" s="55" t="s">
        <v>38</v>
      </c>
      <c r="C43" s="115"/>
      <c r="D43" s="77">
        <f aca="true" t="shared" si="8" ref="D43:J48">+F9/D9*100-100</f>
        <v>11.675281357102278</v>
      </c>
      <c r="E43" s="77" t="e">
        <f t="shared" si="8"/>
        <v>#DIV/0!</v>
      </c>
      <c r="F43" s="77">
        <f t="shared" si="8"/>
        <v>2.229603370996429</v>
      </c>
      <c r="G43" s="77" t="e">
        <f t="shared" si="8"/>
        <v>#DIV/0!</v>
      </c>
      <c r="H43" s="77">
        <f t="shared" si="8"/>
        <v>1.9932830568690179</v>
      </c>
      <c r="I43" s="77" t="e">
        <f t="shared" si="8"/>
        <v>#DIV/0!</v>
      </c>
      <c r="J43" s="77">
        <f t="shared" si="8"/>
        <v>6.20631839296874</v>
      </c>
      <c r="K43" s="77"/>
      <c r="L43" s="77">
        <f aca="true" t="shared" si="9" ref="L43:R48">+N9/L9*100-100</f>
        <v>5.556112140458879</v>
      </c>
      <c r="M43" s="77" t="e">
        <f t="shared" si="9"/>
        <v>#DIV/0!</v>
      </c>
      <c r="N43" s="77">
        <f t="shared" si="9"/>
        <v>2.233017375419209</v>
      </c>
      <c r="O43" s="77" t="e">
        <f t="shared" si="9"/>
        <v>#DIV/0!</v>
      </c>
      <c r="P43" s="77">
        <f t="shared" si="9"/>
        <v>3.9927057065276728</v>
      </c>
      <c r="Q43" s="77" t="e">
        <f t="shared" si="9"/>
        <v>#DIV/0!</v>
      </c>
      <c r="R43" s="77">
        <f t="shared" si="9"/>
        <v>4.771973523473832</v>
      </c>
      <c r="S43" s="77"/>
      <c r="T43" s="77">
        <f>IF(OR(T9=0,D9=0),"--",((T9/D9)^(1/8)-1)*100)</f>
        <v>4.790588187317102</v>
      </c>
      <c r="U43" s="168"/>
      <c r="V43" s="231"/>
      <c r="W43" s="203"/>
      <c r="X43" s="203"/>
      <c r="Y43" s="203"/>
      <c r="Z43" s="203"/>
      <c r="AA43" s="231"/>
    </row>
    <row r="44" spans="2:27" ht="15">
      <c r="B44" s="55" t="s">
        <v>39</v>
      </c>
      <c r="C44" s="115"/>
      <c r="D44" s="77">
        <f t="shared" si="8"/>
        <v>18.900668501013243</v>
      </c>
      <c r="E44" s="77" t="e">
        <f t="shared" si="8"/>
        <v>#DIV/0!</v>
      </c>
      <c r="F44" s="77">
        <f t="shared" si="8"/>
        <v>18.101944574651995</v>
      </c>
      <c r="G44" s="77" t="e">
        <f t="shared" si="8"/>
        <v>#DIV/0!</v>
      </c>
      <c r="H44" s="77">
        <f t="shared" si="8"/>
        <v>4.5860967675756825</v>
      </c>
      <c r="I44" s="77" t="e">
        <f t="shared" si="8"/>
        <v>#DIV/0!</v>
      </c>
      <c r="J44" s="77">
        <f t="shared" si="8"/>
        <v>0.9591301080422028</v>
      </c>
      <c r="K44" s="77"/>
      <c r="L44" s="77">
        <f t="shared" si="9"/>
        <v>5.328472301590793</v>
      </c>
      <c r="M44" s="77" t="e">
        <f t="shared" si="9"/>
        <v>#DIV/0!</v>
      </c>
      <c r="N44" s="77">
        <f t="shared" si="9"/>
        <v>3.9936693808221264</v>
      </c>
      <c r="O44" s="77" t="e">
        <f t="shared" si="9"/>
        <v>#DIV/0!</v>
      </c>
      <c r="P44" s="77">
        <f t="shared" si="9"/>
        <v>7.850992055402429</v>
      </c>
      <c r="Q44" s="77" t="e">
        <f t="shared" si="9"/>
        <v>#DIV/0!</v>
      </c>
      <c r="R44" s="77">
        <f t="shared" si="9"/>
        <v>8.350658173275605</v>
      </c>
      <c r="S44" s="77"/>
      <c r="T44" s="77">
        <f aca="true" t="shared" si="10" ref="T44:T50">IF(OR(T10=0,D10=0),"--",((T10/D10)^(1/8)-1)*100)</f>
        <v>8.338710146171158</v>
      </c>
      <c r="U44" s="168"/>
      <c r="V44" s="216"/>
      <c r="W44" s="216"/>
      <c r="X44" s="216"/>
      <c r="Y44" s="216"/>
      <c r="Z44" s="216"/>
      <c r="AA44" s="216"/>
    </row>
    <row r="45" spans="2:27" ht="15">
      <c r="B45" s="55" t="s">
        <v>40</v>
      </c>
      <c r="C45" s="115"/>
      <c r="D45" s="77">
        <f t="shared" si="8"/>
        <v>4.480888426122419</v>
      </c>
      <c r="E45" s="77" t="e">
        <f t="shared" si="8"/>
        <v>#DIV/0!</v>
      </c>
      <c r="F45" s="77">
        <f t="shared" si="8"/>
        <v>14.629583673495716</v>
      </c>
      <c r="G45" s="77" t="e">
        <f t="shared" si="8"/>
        <v>#DIV/0!</v>
      </c>
      <c r="H45" s="77">
        <f t="shared" si="8"/>
        <v>-5.276710359807154</v>
      </c>
      <c r="I45" s="77" t="e">
        <f t="shared" si="8"/>
        <v>#DIV/0!</v>
      </c>
      <c r="J45" s="77">
        <f t="shared" si="8"/>
        <v>-88.20465562518731</v>
      </c>
      <c r="K45" s="77"/>
      <c r="L45" s="77">
        <f t="shared" si="9"/>
        <v>26.677432037326724</v>
      </c>
      <c r="M45" s="77" t="e">
        <f t="shared" si="9"/>
        <v>#DIV/0!</v>
      </c>
      <c r="N45" s="77">
        <f t="shared" si="9"/>
        <v>40.610302279728586</v>
      </c>
      <c r="O45" s="77" t="e">
        <f t="shared" si="9"/>
        <v>#DIV/0!</v>
      </c>
      <c r="P45" s="77">
        <f t="shared" si="9"/>
        <v>173.0081658683323</v>
      </c>
      <c r="Q45" s="77" t="e">
        <f t="shared" si="9"/>
        <v>#DIV/0!</v>
      </c>
      <c r="R45" s="77">
        <f t="shared" si="9"/>
        <v>13.783291657827434</v>
      </c>
      <c r="S45" s="77"/>
      <c r="T45" s="77">
        <f t="shared" si="10"/>
        <v>-3.6872160219737937</v>
      </c>
      <c r="U45" s="168"/>
      <c r="V45" s="231"/>
      <c r="W45" s="203"/>
      <c r="X45" s="203"/>
      <c r="Y45" s="203"/>
      <c r="Z45" s="203"/>
      <c r="AA45" s="203"/>
    </row>
    <row r="46" spans="2:27" ht="15">
      <c r="B46" s="55" t="s">
        <v>41</v>
      </c>
      <c r="C46" s="115"/>
      <c r="D46" s="77">
        <f t="shared" si="8"/>
        <v>17.911337211300733</v>
      </c>
      <c r="E46" s="77" t="e">
        <f t="shared" si="8"/>
        <v>#DIV/0!</v>
      </c>
      <c r="F46" s="77">
        <f t="shared" si="8"/>
        <v>13.35970442018619</v>
      </c>
      <c r="G46" s="77" t="e">
        <f t="shared" si="8"/>
        <v>#DIV/0!</v>
      </c>
      <c r="H46" s="77">
        <f t="shared" si="8"/>
        <v>6.519270273173802</v>
      </c>
      <c r="I46" s="77" t="e">
        <f t="shared" si="8"/>
        <v>#DIV/0!</v>
      </c>
      <c r="J46" s="77">
        <f t="shared" si="8"/>
        <v>1.94399553868692</v>
      </c>
      <c r="K46" s="77"/>
      <c r="L46" s="77">
        <f t="shared" si="9"/>
        <v>8.201685173767757</v>
      </c>
      <c r="M46" s="77" t="e">
        <f t="shared" si="9"/>
        <v>#DIV/0!</v>
      </c>
      <c r="N46" s="77">
        <f t="shared" si="9"/>
        <v>5.4515929873965945</v>
      </c>
      <c r="O46" s="77" t="e">
        <f t="shared" si="9"/>
        <v>#DIV/0!</v>
      </c>
      <c r="P46" s="77">
        <f t="shared" si="9"/>
        <v>4.34496614046725</v>
      </c>
      <c r="Q46" s="77" t="e">
        <f t="shared" si="9"/>
        <v>#DIV/0!</v>
      </c>
      <c r="R46" s="77">
        <f t="shared" si="9"/>
        <v>9.994091382730346</v>
      </c>
      <c r="S46" s="77"/>
      <c r="T46" s="77">
        <f t="shared" si="10"/>
        <v>8.359381242864416</v>
      </c>
      <c r="U46" s="168"/>
      <c r="V46" s="216"/>
      <c r="W46" s="216"/>
      <c r="X46" s="216"/>
      <c r="Y46" s="216"/>
      <c r="Z46" s="216"/>
      <c r="AA46" s="216"/>
    </row>
    <row r="47" spans="2:27" ht="15">
      <c r="B47" s="55" t="s">
        <v>36</v>
      </c>
      <c r="C47" s="115"/>
      <c r="D47" s="77">
        <f t="shared" si="8"/>
        <v>15.488155772578622</v>
      </c>
      <c r="E47" s="77" t="e">
        <f t="shared" si="8"/>
        <v>#DIV/0!</v>
      </c>
      <c r="F47" s="77">
        <f t="shared" si="8"/>
        <v>6.705630574580908</v>
      </c>
      <c r="G47" s="77" t="e">
        <f t="shared" si="8"/>
        <v>#DIV/0!</v>
      </c>
      <c r="H47" s="77">
        <f t="shared" si="8"/>
        <v>8.522181272710753</v>
      </c>
      <c r="I47" s="77" t="e">
        <f t="shared" si="8"/>
        <v>#DIV/0!</v>
      </c>
      <c r="J47" s="77">
        <f t="shared" si="8"/>
        <v>10.618499309903754</v>
      </c>
      <c r="K47" s="77"/>
      <c r="L47" s="77">
        <f t="shared" si="9"/>
        <v>9.898515617639731</v>
      </c>
      <c r="M47" s="77" t="e">
        <f t="shared" si="9"/>
        <v>#DIV/0!</v>
      </c>
      <c r="N47" s="77">
        <f t="shared" si="9"/>
        <v>9.088172170074088</v>
      </c>
      <c r="O47" s="77" t="e">
        <f t="shared" si="9"/>
        <v>#DIV/0!</v>
      </c>
      <c r="P47" s="77">
        <f t="shared" si="9"/>
        <v>7.961064972830641</v>
      </c>
      <c r="Q47" s="77" t="e">
        <f t="shared" si="9"/>
        <v>#DIV/0!</v>
      </c>
      <c r="R47" s="77">
        <f t="shared" si="9"/>
        <v>9.97519704072296</v>
      </c>
      <c r="S47" s="77"/>
      <c r="T47" s="77">
        <f t="shared" si="10"/>
        <v>9.755251048381908</v>
      </c>
      <c r="U47" s="168"/>
      <c r="V47" s="232"/>
      <c r="W47" s="203"/>
      <c r="X47" s="203"/>
      <c r="Y47" s="203"/>
      <c r="Z47" s="203"/>
      <c r="AA47" s="232"/>
    </row>
    <row r="48" spans="2:27" ht="15">
      <c r="B48" s="55" t="s">
        <v>42</v>
      </c>
      <c r="C48" s="115"/>
      <c r="D48" s="77">
        <f t="shared" si="8"/>
        <v>-12.341520718204464</v>
      </c>
      <c r="E48" s="77" t="e">
        <f t="shared" si="8"/>
        <v>#DIV/0!</v>
      </c>
      <c r="F48" s="77">
        <f t="shared" si="8"/>
        <v>7.9196909232594095</v>
      </c>
      <c r="G48" s="77" t="e">
        <f t="shared" si="8"/>
        <v>#DIV/0!</v>
      </c>
      <c r="H48" s="77">
        <f t="shared" si="8"/>
        <v>-24.495846053903065</v>
      </c>
      <c r="I48" s="77" t="e">
        <f t="shared" si="8"/>
        <v>#DIV/0!</v>
      </c>
      <c r="J48" s="77">
        <f t="shared" si="8"/>
        <v>19.176325669692517</v>
      </c>
      <c r="K48" s="77"/>
      <c r="L48" s="77">
        <f t="shared" si="9"/>
        <v>-2.987264574283458</v>
      </c>
      <c r="M48" s="77" t="e">
        <f t="shared" si="9"/>
        <v>#DIV/0!</v>
      </c>
      <c r="N48" s="77">
        <f t="shared" si="9"/>
        <v>12.433672202889753</v>
      </c>
      <c r="O48" s="77" t="e">
        <f t="shared" si="9"/>
        <v>#DIV/0!</v>
      </c>
      <c r="P48" s="77">
        <f t="shared" si="9"/>
        <v>20.716637684684642</v>
      </c>
      <c r="Q48" s="77" t="e">
        <f t="shared" si="9"/>
        <v>#DIV/0!</v>
      </c>
      <c r="R48" s="77">
        <f t="shared" si="9"/>
        <v>9.40040499902915</v>
      </c>
      <c r="S48" s="77"/>
      <c r="T48" s="77">
        <f t="shared" si="10"/>
        <v>2.5819223928350343</v>
      </c>
      <c r="U48" s="168"/>
      <c r="V48" s="216"/>
      <c r="W48" s="216"/>
      <c r="X48" s="216"/>
      <c r="Y48" s="216"/>
      <c r="Z48" s="216"/>
      <c r="AA48" s="216"/>
    </row>
    <row r="49" spans="2:27" ht="15">
      <c r="B49" s="55"/>
      <c r="C49" s="115"/>
      <c r="D49" s="169"/>
      <c r="E49" s="77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82"/>
      <c r="W49" s="182"/>
      <c r="X49" s="182"/>
      <c r="Y49" s="182"/>
      <c r="Z49" s="182"/>
      <c r="AA49" s="182"/>
    </row>
    <row r="50" spans="2:27" s="166" customFormat="1" ht="18">
      <c r="B50" s="60" t="s">
        <v>37</v>
      </c>
      <c r="C50" s="61"/>
      <c r="D50" s="171">
        <f aca="true" t="shared" si="11" ref="D50:J50">+F16/D16*100-100</f>
        <v>12.977273071839107</v>
      </c>
      <c r="E50" s="172" t="e">
        <f t="shared" si="11"/>
        <v>#DIV/0!</v>
      </c>
      <c r="F50" s="171">
        <f t="shared" si="11"/>
        <v>7.034563837236789</v>
      </c>
      <c r="G50" s="171" t="e">
        <f t="shared" si="11"/>
        <v>#DIV/0!</v>
      </c>
      <c r="H50" s="171">
        <f t="shared" si="11"/>
        <v>3.1987315333652475</v>
      </c>
      <c r="I50" s="171" t="e">
        <f t="shared" si="11"/>
        <v>#DIV/0!</v>
      </c>
      <c r="J50" s="171">
        <f t="shared" si="11"/>
        <v>5.525005916821854</v>
      </c>
      <c r="K50" s="171"/>
      <c r="L50" s="171">
        <f aca="true" t="shared" si="12" ref="L50:R50">+N16/L16*100-100</f>
        <v>6.4715855490745895</v>
      </c>
      <c r="M50" s="171" t="e">
        <f t="shared" si="12"/>
        <v>#DIV/0!</v>
      </c>
      <c r="N50" s="171">
        <f t="shared" si="12"/>
        <v>4.634773447179114</v>
      </c>
      <c r="O50" s="171" t="e">
        <f t="shared" si="12"/>
        <v>#DIV/0!</v>
      </c>
      <c r="P50" s="171">
        <f t="shared" si="12"/>
        <v>6.136712804166947</v>
      </c>
      <c r="Q50" s="171" t="e">
        <f t="shared" si="12"/>
        <v>#DIV/0!</v>
      </c>
      <c r="R50" s="171">
        <f t="shared" si="12"/>
        <v>7.31474660857252</v>
      </c>
      <c r="S50" s="171"/>
      <c r="T50" s="171">
        <f t="shared" si="10"/>
        <v>6.628293601278523</v>
      </c>
      <c r="U50" s="171"/>
      <c r="V50" s="233"/>
      <c r="W50" s="233"/>
      <c r="X50" s="233"/>
      <c r="Y50" s="233"/>
      <c r="Z50" s="233"/>
      <c r="AA50" s="233"/>
    </row>
    <row r="51" spans="2:27" ht="14.25" thickBot="1">
      <c r="B51" s="66"/>
      <c r="C51" s="66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4"/>
      <c r="V51" s="182"/>
      <c r="W51" s="182"/>
      <c r="X51" s="182"/>
      <c r="Y51" s="182"/>
      <c r="Z51" s="182"/>
      <c r="AA51" s="234"/>
    </row>
    <row r="52" spans="12:27" ht="13.5" thickTop="1">
      <c r="L52" s="235"/>
      <c r="M52" s="184"/>
      <c r="N52" s="185"/>
      <c r="O52" s="184"/>
      <c r="P52" s="186"/>
      <c r="Q52" s="184"/>
      <c r="R52" s="184"/>
      <c r="S52" s="184"/>
      <c r="T52" s="184"/>
      <c r="U52" s="181"/>
      <c r="V52" s="188"/>
      <c r="W52" s="188"/>
      <c r="X52" s="188"/>
      <c r="Y52" s="188"/>
      <c r="Z52" s="188"/>
      <c r="AA52" s="188"/>
    </row>
    <row r="53" spans="2:27" ht="13.5">
      <c r="B53" s="47" t="s">
        <v>111</v>
      </c>
      <c r="L53" s="196"/>
      <c r="M53" s="196"/>
      <c r="N53" s="196"/>
      <c r="O53" s="196"/>
      <c r="P53" s="196"/>
      <c r="Q53" s="196"/>
      <c r="R53" s="196"/>
      <c r="S53" s="196"/>
      <c r="T53" s="196"/>
      <c r="U53" s="225"/>
      <c r="V53" s="191"/>
      <c r="W53" s="191"/>
      <c r="X53" s="191"/>
      <c r="Y53" s="192"/>
      <c r="Z53" s="192"/>
      <c r="AA53" s="193"/>
    </row>
    <row r="54" spans="12:27" ht="12.75">
      <c r="L54" s="187"/>
      <c r="M54" s="187"/>
      <c r="N54" s="187"/>
      <c r="O54" s="187"/>
      <c r="P54" s="187"/>
      <c r="Q54" s="187"/>
      <c r="R54" s="187"/>
      <c r="S54" s="187"/>
      <c r="T54" s="187"/>
      <c r="U54" s="236"/>
      <c r="V54" s="237"/>
      <c r="W54" s="182"/>
      <c r="X54" s="182"/>
      <c r="Y54" s="182"/>
      <c r="Z54" s="182"/>
      <c r="AA54" s="238"/>
    </row>
    <row r="55" spans="12:27" ht="13.5">
      <c r="L55" s="113"/>
      <c r="M55" s="113"/>
      <c r="N55" s="113"/>
      <c r="O55" s="113"/>
      <c r="P55" s="113"/>
      <c r="Q55" s="113"/>
      <c r="R55" s="113"/>
      <c r="S55" s="113"/>
      <c r="T55" s="113"/>
      <c r="U55" s="167"/>
      <c r="V55" s="216"/>
      <c r="W55" s="216"/>
      <c r="X55" s="216"/>
      <c r="Y55" s="216"/>
      <c r="Z55" s="216"/>
      <c r="AA55" s="216"/>
    </row>
    <row r="56" spans="12:27" ht="13.5">
      <c r="L56" s="200"/>
      <c r="M56" s="200"/>
      <c r="N56" s="200"/>
      <c r="O56" s="200"/>
      <c r="P56" s="200"/>
      <c r="Q56" s="200"/>
      <c r="R56" s="200"/>
      <c r="S56" s="200"/>
      <c r="T56" s="200"/>
      <c r="U56" s="239"/>
      <c r="V56" s="232"/>
      <c r="W56" s="203"/>
      <c r="X56" s="203"/>
      <c r="Y56" s="203"/>
      <c r="Z56" s="203"/>
      <c r="AA56" s="232"/>
    </row>
    <row r="57" spans="12:27" ht="13.5">
      <c r="L57" s="113"/>
      <c r="M57" s="113"/>
      <c r="N57" s="113"/>
      <c r="O57" s="113"/>
      <c r="P57" s="113"/>
      <c r="Q57" s="113"/>
      <c r="R57" s="113"/>
      <c r="S57" s="113"/>
      <c r="T57" s="113"/>
      <c r="U57" s="167"/>
      <c r="V57" s="216"/>
      <c r="W57" s="216"/>
      <c r="X57" s="216"/>
      <c r="Y57" s="216"/>
      <c r="Z57" s="216"/>
      <c r="AA57" s="216"/>
    </row>
    <row r="58" spans="12:27" ht="13.5">
      <c r="L58" s="200"/>
      <c r="M58" s="200"/>
      <c r="N58" s="200"/>
      <c r="O58" s="200"/>
      <c r="P58" s="200"/>
      <c r="Q58" s="200"/>
      <c r="R58" s="200"/>
      <c r="S58" s="200"/>
      <c r="T58" s="200"/>
      <c r="U58" s="239"/>
      <c r="V58" s="232"/>
      <c r="W58" s="203"/>
      <c r="X58" s="203"/>
      <c r="Y58" s="203"/>
      <c r="Z58" s="203"/>
      <c r="AA58" s="232"/>
    </row>
    <row r="59" spans="12:27" ht="13.5">
      <c r="L59" s="113"/>
      <c r="M59" s="113"/>
      <c r="N59" s="113"/>
      <c r="O59" s="113"/>
      <c r="P59" s="113"/>
      <c r="Q59" s="113"/>
      <c r="R59" s="113"/>
      <c r="S59" s="113"/>
      <c r="T59" s="113"/>
      <c r="U59" s="240"/>
      <c r="V59" s="216"/>
      <c r="W59" s="241"/>
      <c r="X59" s="216"/>
      <c r="Y59" s="216"/>
      <c r="Z59" s="216"/>
      <c r="AA59" s="216"/>
    </row>
    <row r="60" spans="12:27" ht="13.5">
      <c r="L60" s="200"/>
      <c r="M60" s="200"/>
      <c r="N60" s="200"/>
      <c r="O60" s="200"/>
      <c r="P60" s="200"/>
      <c r="Q60" s="200"/>
      <c r="R60" s="200"/>
      <c r="S60" s="200"/>
      <c r="T60" s="200"/>
      <c r="U60" s="239"/>
      <c r="V60" s="232"/>
      <c r="W60" s="203"/>
      <c r="X60" s="203"/>
      <c r="Y60" s="203"/>
      <c r="Z60" s="203"/>
      <c r="AA60" s="232"/>
    </row>
    <row r="61" spans="12:27" ht="13.5">
      <c r="L61" s="113"/>
      <c r="M61" s="113"/>
      <c r="N61" s="113"/>
      <c r="O61" s="113"/>
      <c r="P61" s="113"/>
      <c r="Q61" s="113"/>
      <c r="R61" s="113"/>
      <c r="S61" s="113"/>
      <c r="T61" s="113"/>
      <c r="U61" s="167"/>
      <c r="V61" s="216"/>
      <c r="W61" s="216"/>
      <c r="X61" s="216"/>
      <c r="Y61" s="216"/>
      <c r="Z61" s="216"/>
      <c r="AA61" s="216"/>
    </row>
    <row r="62" spans="12:28" ht="14.25">
      <c r="L62" s="200"/>
      <c r="M62" s="200"/>
      <c r="N62" s="200"/>
      <c r="O62" s="200"/>
      <c r="P62" s="200"/>
      <c r="Q62" s="200"/>
      <c r="R62" s="200"/>
      <c r="S62" s="200"/>
      <c r="T62" s="200"/>
      <c r="U62" s="167"/>
      <c r="V62" s="216"/>
      <c r="W62" s="216"/>
      <c r="X62" s="216"/>
      <c r="Y62" s="216"/>
      <c r="Z62" s="216"/>
      <c r="AA62" s="216"/>
      <c r="AB62" s="242"/>
    </row>
    <row r="63" spans="12:27" ht="13.5">
      <c r="L63" s="113"/>
      <c r="M63" s="113"/>
      <c r="N63" s="113"/>
      <c r="O63" s="113"/>
      <c r="P63" s="113"/>
      <c r="Q63" s="113"/>
      <c r="R63" s="113"/>
      <c r="S63" s="113"/>
      <c r="T63" s="113"/>
      <c r="U63" s="167"/>
      <c r="V63" s="216"/>
      <c r="W63" s="216"/>
      <c r="X63" s="216"/>
      <c r="Y63" s="216"/>
      <c r="Z63" s="216"/>
      <c r="AA63" s="216"/>
    </row>
    <row r="64" spans="12:29" ht="13.5">
      <c r="L64" s="243"/>
      <c r="M64" s="243"/>
      <c r="N64" s="243"/>
      <c r="O64" s="243"/>
      <c r="P64" s="243"/>
      <c r="Q64" s="243"/>
      <c r="R64" s="243"/>
      <c r="S64" s="243"/>
      <c r="T64" s="243"/>
      <c r="U64" s="244"/>
      <c r="V64" s="232"/>
      <c r="W64" s="203"/>
      <c r="X64" s="203"/>
      <c r="Y64" s="203"/>
      <c r="Z64" s="203"/>
      <c r="AA64" s="232"/>
      <c r="AC64" s="242"/>
    </row>
    <row r="65" spans="12:27" ht="14.25" thickBot="1">
      <c r="L65" s="220"/>
      <c r="M65" s="220"/>
      <c r="N65" s="220"/>
      <c r="O65" s="220"/>
      <c r="P65" s="220"/>
      <c r="Q65" s="220"/>
      <c r="R65" s="220"/>
      <c r="S65" s="220"/>
      <c r="T65" s="220"/>
      <c r="U65" s="245"/>
      <c r="V65" s="216"/>
      <c r="W65" s="216"/>
      <c r="X65" s="216"/>
      <c r="Y65" s="216"/>
      <c r="Z65" s="216"/>
      <c r="AA65" s="216"/>
    </row>
    <row r="66" spans="12:31" ht="13.5">
      <c r="L66" s="26"/>
      <c r="M66" s="26"/>
      <c r="N66" s="26"/>
      <c r="O66" s="26"/>
      <c r="P66" s="26"/>
      <c r="Q66" s="26"/>
      <c r="R66" s="26"/>
      <c r="S66" s="26"/>
      <c r="T66" s="26"/>
      <c r="V66" s="26"/>
      <c r="W66" s="26"/>
      <c r="X66" s="26"/>
      <c r="Y66" s="26"/>
      <c r="Z66" s="26"/>
      <c r="AA66" s="26"/>
      <c r="AD66" s="242"/>
      <c r="AE66" s="246"/>
    </row>
    <row r="67" spans="12:27" ht="12.75">
      <c r="L67" s="26"/>
      <c r="M67" s="26"/>
      <c r="N67" s="26"/>
      <c r="O67" s="26"/>
      <c r="P67" s="26"/>
      <c r="Q67" s="26"/>
      <c r="R67" s="26"/>
      <c r="S67" s="26"/>
      <c r="T67" s="26"/>
      <c r="V67" s="26"/>
      <c r="W67" s="26"/>
      <c r="X67" s="26"/>
      <c r="Y67" s="26"/>
      <c r="Z67" s="26"/>
      <c r="AA67" s="26"/>
    </row>
    <row r="68" spans="12:27" ht="12.75">
      <c r="L68" s="26"/>
      <c r="M68" s="26"/>
      <c r="N68" s="26"/>
      <c r="O68" s="26"/>
      <c r="P68" s="26"/>
      <c r="Q68" s="26"/>
      <c r="R68" s="26"/>
      <c r="S68" s="26"/>
      <c r="T68" s="26"/>
      <c r="V68" s="26"/>
      <c r="W68" s="26"/>
      <c r="X68" s="26"/>
      <c r="Y68" s="26"/>
      <c r="Z68" s="26"/>
      <c r="AA68" s="26"/>
    </row>
    <row r="69" spans="12:20" ht="12.75">
      <c r="L69" s="26"/>
      <c r="M69" s="26"/>
      <c r="N69" s="26"/>
      <c r="O69" s="26"/>
      <c r="P69" s="26"/>
      <c r="Q69" s="26"/>
      <c r="R69" s="26"/>
      <c r="S69" s="26"/>
      <c r="T69" s="26"/>
    </row>
    <row r="70" spans="12:20" ht="12.75">
      <c r="L70" s="26"/>
      <c r="M70" s="26"/>
      <c r="N70" s="26"/>
      <c r="O70" s="26"/>
      <c r="P70" s="26"/>
      <c r="Q70" s="26"/>
      <c r="R70" s="26"/>
      <c r="S70" s="26"/>
      <c r="T70" s="26"/>
    </row>
    <row r="71" spans="12:20" ht="12.75">
      <c r="L71" s="26"/>
      <c r="M71" s="26"/>
      <c r="N71" s="26"/>
      <c r="O71" s="26"/>
      <c r="P71" s="26"/>
      <c r="Q71" s="26"/>
      <c r="R71" s="26"/>
      <c r="S71" s="26"/>
      <c r="T71" s="26"/>
    </row>
    <row r="72" spans="12:20" ht="12.75">
      <c r="L72" s="26"/>
      <c r="M72" s="26"/>
      <c r="N72" s="26"/>
      <c r="O72" s="26"/>
      <c r="P72" s="26"/>
      <c r="Q72" s="26"/>
      <c r="R72" s="26"/>
      <c r="S72" s="26"/>
      <c r="T72" s="26"/>
    </row>
    <row r="73" spans="12:20" ht="12.75">
      <c r="L73" s="26"/>
      <c r="M73" s="26"/>
      <c r="N73" s="26"/>
      <c r="O73" s="26"/>
      <c r="P73" s="26"/>
      <c r="Q73" s="26"/>
      <c r="R73" s="26"/>
      <c r="S73" s="26"/>
      <c r="T73" s="26"/>
    </row>
    <row r="74" spans="12:20" ht="12.75">
      <c r="L74" s="26"/>
      <c r="M74" s="26"/>
      <c r="N74" s="26"/>
      <c r="O74" s="26"/>
      <c r="P74" s="26"/>
      <c r="Q74" s="26"/>
      <c r="R74" s="26"/>
      <c r="S74" s="26"/>
      <c r="T74" s="26"/>
    </row>
    <row r="75" spans="12:20" ht="12.75">
      <c r="L75" s="26"/>
      <c r="M75" s="26"/>
      <c r="N75" s="26"/>
      <c r="O75" s="26"/>
      <c r="P75" s="26"/>
      <c r="Q75" s="26"/>
      <c r="R75" s="26"/>
      <c r="S75" s="26"/>
      <c r="T75" s="26"/>
    </row>
    <row r="76" spans="12:20" ht="12.75">
      <c r="L76" s="26"/>
      <c r="M76" s="26"/>
      <c r="N76" s="26"/>
      <c r="O76" s="26"/>
      <c r="P76" s="26"/>
      <c r="Q76" s="26"/>
      <c r="R76" s="26"/>
      <c r="S76" s="26"/>
      <c r="T76" s="26"/>
    </row>
  </sheetData>
  <printOptions horizontalCentered="1" verticalCentered="1"/>
  <pageMargins left="0.5905511811023623" right="0.75" top="0.5905511811023623" bottom="1" header="0" footer="0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W1207"/>
  <sheetViews>
    <sheetView zoomScale="75" zoomScaleNormal="75" workbookViewId="0" topLeftCell="A1">
      <selection activeCell="C8" sqref="C8"/>
    </sheetView>
  </sheetViews>
  <sheetFormatPr defaultColWidth="11.421875" defaultRowHeight="12.75"/>
  <cols>
    <col min="1" max="1" width="4.421875" style="3" customWidth="1"/>
    <col min="2" max="2" width="13.28125" style="3" customWidth="1"/>
    <col min="3" max="3" width="12.00390625" style="3" customWidth="1"/>
    <col min="4" max="4" width="12.7109375" style="3" customWidth="1"/>
    <col min="5" max="5" width="1.28515625" style="3" customWidth="1"/>
    <col min="6" max="6" width="12.7109375" style="3" bestFit="1" customWidth="1"/>
    <col min="7" max="7" width="1.28515625" style="3" customWidth="1"/>
    <col min="8" max="8" width="12.7109375" style="3" bestFit="1" customWidth="1"/>
    <col min="9" max="9" width="1.28515625" style="3" customWidth="1"/>
    <col min="10" max="10" width="12.7109375" style="3" bestFit="1" customWidth="1"/>
    <col min="11" max="11" width="1.28515625" style="3" customWidth="1"/>
    <col min="12" max="12" width="12.7109375" style="3" customWidth="1"/>
    <col min="13" max="13" width="1.28515625" style="3" customWidth="1"/>
    <col min="14" max="14" width="12.7109375" style="3" customWidth="1"/>
    <col min="15" max="15" width="1.28515625" style="3" customWidth="1"/>
    <col min="16" max="16" width="12.7109375" style="3" customWidth="1"/>
    <col min="17" max="17" width="1.28515625" style="3" customWidth="1"/>
    <col min="18" max="18" width="12.7109375" style="3" customWidth="1"/>
    <col min="19" max="19" width="1.28515625" style="3" customWidth="1"/>
    <col min="20" max="20" width="12.7109375" style="3" customWidth="1"/>
    <col min="21" max="16384" width="11.57421875" style="3" customWidth="1"/>
  </cols>
  <sheetData>
    <row r="1" spans="2:20" ht="18" thickBot="1">
      <c r="B1" s="285">
        <v>17.4</v>
      </c>
      <c r="C1" s="119"/>
      <c r="D1" s="119"/>
      <c r="E1" s="119"/>
      <c r="F1" s="119"/>
      <c r="G1" s="119"/>
      <c r="H1" s="119"/>
      <c r="I1" s="119"/>
      <c r="J1" s="119"/>
      <c r="K1" s="120"/>
      <c r="L1" s="121"/>
      <c r="M1" s="122"/>
      <c r="N1" s="122"/>
      <c r="O1" s="122"/>
      <c r="P1" s="122"/>
      <c r="Q1" s="122"/>
      <c r="R1" s="122"/>
      <c r="S1" s="122"/>
      <c r="T1" s="122"/>
    </row>
    <row r="2" spans="2:20" ht="21" thickTop="1">
      <c r="B2" s="6"/>
      <c r="C2" s="6"/>
      <c r="D2" s="6"/>
      <c r="E2" s="6"/>
      <c r="F2" s="6"/>
      <c r="G2" s="6"/>
      <c r="H2" s="6"/>
      <c r="I2" s="6"/>
      <c r="J2" s="6"/>
      <c r="K2" s="7"/>
      <c r="L2" s="8"/>
      <c r="M2" s="8"/>
      <c r="N2" s="8"/>
      <c r="O2" s="8"/>
      <c r="P2" s="8"/>
      <c r="Q2" s="8"/>
      <c r="R2" s="9"/>
      <c r="S2" s="10"/>
      <c r="T2" s="11"/>
    </row>
    <row r="3" spans="2:20" ht="17.25">
      <c r="B3" s="12" t="s">
        <v>59</v>
      </c>
      <c r="C3" s="13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</row>
    <row r="4" spans="2:20" ht="15">
      <c r="B4" s="16" t="s">
        <v>61</v>
      </c>
      <c r="C4" s="13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2:20" ht="17.25">
      <c r="B5" s="17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</row>
    <row r="6" spans="2:20" ht="17.25">
      <c r="B6" s="123"/>
      <c r="C6" s="123"/>
      <c r="D6" s="124" t="s">
        <v>0</v>
      </c>
      <c r="E6" s="111"/>
      <c r="F6" s="111"/>
      <c r="G6" s="111"/>
      <c r="H6" s="111"/>
      <c r="I6" s="111"/>
      <c r="J6" s="111"/>
      <c r="K6" s="111"/>
      <c r="L6" s="125"/>
      <c r="M6" s="125"/>
      <c r="N6" s="126"/>
      <c r="O6" s="125"/>
      <c r="P6" s="125"/>
      <c r="Q6" s="125"/>
      <c r="R6" s="125"/>
      <c r="S6" s="125"/>
      <c r="T6" s="125"/>
    </row>
    <row r="7" spans="2:20" ht="15">
      <c r="B7" s="127"/>
      <c r="C7" s="127"/>
      <c r="D7" s="23" t="s">
        <v>32</v>
      </c>
      <c r="E7" s="23"/>
      <c r="F7" s="23" t="s">
        <v>33</v>
      </c>
      <c r="G7" s="23"/>
      <c r="H7" s="23" t="s">
        <v>34</v>
      </c>
      <c r="I7" s="23"/>
      <c r="J7" s="23" t="s">
        <v>35</v>
      </c>
      <c r="K7" s="23"/>
      <c r="L7" s="23">
        <v>1995</v>
      </c>
      <c r="M7" s="24"/>
      <c r="N7" s="23">
        <v>1996</v>
      </c>
      <c r="O7" s="24"/>
      <c r="P7" s="23">
        <v>1997</v>
      </c>
      <c r="Q7" s="24"/>
      <c r="R7" s="23">
        <v>1998</v>
      </c>
      <c r="S7" s="24"/>
      <c r="T7" s="23" t="s">
        <v>58</v>
      </c>
    </row>
    <row r="8" spans="2:20" ht="13.5">
      <c r="B8" s="128"/>
      <c r="C8" s="129"/>
      <c r="D8" s="128"/>
      <c r="E8" s="129"/>
      <c r="F8" s="128"/>
      <c r="G8" s="129"/>
      <c r="H8" s="128"/>
      <c r="I8" s="129"/>
      <c r="J8" s="128"/>
      <c r="K8" s="129"/>
      <c r="L8" s="128"/>
      <c r="M8" s="130"/>
      <c r="N8" s="128"/>
      <c r="O8" s="130"/>
      <c r="P8" s="128"/>
      <c r="Q8" s="130"/>
      <c r="R8" s="128"/>
      <c r="S8" s="130"/>
      <c r="T8" s="128"/>
    </row>
    <row r="9" spans="2:20" ht="18" customHeight="1">
      <c r="B9" s="131" t="s">
        <v>104</v>
      </c>
      <c r="C9" s="132"/>
      <c r="D9" s="259">
        <v>382015.17008642555</v>
      </c>
      <c r="E9" s="157">
        <v>0</v>
      </c>
      <c r="F9" s="259">
        <v>391954.7072710445</v>
      </c>
      <c r="G9" s="157">
        <v>0</v>
      </c>
      <c r="H9" s="259">
        <v>437439.4319413894</v>
      </c>
      <c r="I9" s="157">
        <v>0</v>
      </c>
      <c r="J9" s="259">
        <v>476387.27271525253</v>
      </c>
      <c r="K9" s="157"/>
      <c r="L9" s="259">
        <v>413171.49754186056</v>
      </c>
      <c r="M9" s="159"/>
      <c r="N9" s="259">
        <v>436740.36947219126</v>
      </c>
      <c r="O9" s="159"/>
      <c r="P9" s="259">
        <v>466693.5082038152</v>
      </c>
      <c r="Q9" s="159"/>
      <c r="R9" s="259">
        <v>464442.58443168306</v>
      </c>
      <c r="S9" s="159"/>
      <c r="T9" s="259">
        <v>587413.6709624007</v>
      </c>
    </row>
    <row r="10" spans="2:20" ht="18" customHeight="1">
      <c r="B10" s="131" t="s">
        <v>105</v>
      </c>
      <c r="C10" s="132"/>
      <c r="D10" s="259">
        <v>6934365.453607877</v>
      </c>
      <c r="E10" s="154">
        <v>0</v>
      </c>
      <c r="F10" s="259">
        <v>7650023.634764944</v>
      </c>
      <c r="G10" s="154">
        <v>0</v>
      </c>
      <c r="H10" s="259">
        <v>8108315.466842162</v>
      </c>
      <c r="I10" s="154">
        <v>0</v>
      </c>
      <c r="J10" s="259">
        <v>7524907.310374671</v>
      </c>
      <c r="K10" s="154"/>
      <c r="L10" s="259">
        <v>8096760.987438734</v>
      </c>
      <c r="M10" s="260"/>
      <c r="N10" s="259">
        <v>8638310.117119571</v>
      </c>
      <c r="O10" s="260"/>
      <c r="P10" s="259">
        <v>8837786.331753029</v>
      </c>
      <c r="Q10" s="260"/>
      <c r="R10" s="259">
        <v>9439458.677379612</v>
      </c>
      <c r="S10" s="260"/>
      <c r="T10" s="259">
        <v>10139390.671157427</v>
      </c>
    </row>
    <row r="11" spans="2:20" ht="18" customHeight="1">
      <c r="B11" s="131" t="s">
        <v>54</v>
      </c>
      <c r="C11" s="132"/>
      <c r="D11" s="259">
        <v>618523.8147380188</v>
      </c>
      <c r="E11" s="157">
        <v>0</v>
      </c>
      <c r="F11" s="259">
        <v>754982.9164052265</v>
      </c>
      <c r="G11" s="157">
        <v>0</v>
      </c>
      <c r="H11" s="259">
        <v>803672.7151683435</v>
      </c>
      <c r="I11" s="157">
        <v>0</v>
      </c>
      <c r="J11" s="259">
        <v>844880.66931112</v>
      </c>
      <c r="K11" s="157"/>
      <c r="L11" s="259">
        <v>901550.9942293102</v>
      </c>
      <c r="M11" s="159"/>
      <c r="N11" s="259">
        <v>964253.8703274315</v>
      </c>
      <c r="O11" s="159"/>
      <c r="P11" s="259">
        <v>1077344.128759074</v>
      </c>
      <c r="Q11" s="159"/>
      <c r="R11" s="259">
        <v>1119569.247024268</v>
      </c>
      <c r="S11" s="159"/>
      <c r="T11" s="259">
        <v>1192982.2771116013</v>
      </c>
    </row>
    <row r="12" spans="2:20" ht="18" customHeight="1">
      <c r="B12" s="131" t="s">
        <v>55</v>
      </c>
      <c r="C12" s="132"/>
      <c r="D12" s="259">
        <v>9003583.266009552</v>
      </c>
      <c r="E12" s="157">
        <v>0</v>
      </c>
      <c r="F12" s="259">
        <v>10414727.931963243</v>
      </c>
      <c r="G12" s="157">
        <v>0</v>
      </c>
      <c r="H12" s="259">
        <v>11258231.614096139</v>
      </c>
      <c r="I12" s="157"/>
      <c r="J12" s="259">
        <v>12521481.037343033</v>
      </c>
      <c r="K12" s="157"/>
      <c r="L12" s="259">
        <v>13156330.54105514</v>
      </c>
      <c r="M12" s="159"/>
      <c r="N12" s="259">
        <v>14040213.047819423</v>
      </c>
      <c r="O12" s="159"/>
      <c r="P12" s="259">
        <v>14774465.410539411</v>
      </c>
      <c r="Q12" s="159"/>
      <c r="R12" s="259">
        <v>15652895.797179932</v>
      </c>
      <c r="S12" s="159"/>
      <c r="T12" s="259">
        <v>16729196.715138294</v>
      </c>
    </row>
    <row r="13" spans="2:20" ht="18" customHeight="1">
      <c r="B13" s="131" t="s">
        <v>56</v>
      </c>
      <c r="C13" s="132"/>
      <c r="D13" s="259">
        <v>681693.2422679794</v>
      </c>
      <c r="E13" s="157">
        <v>0</v>
      </c>
      <c r="F13" s="259">
        <v>753298.9756890604</v>
      </c>
      <c r="G13" s="157">
        <v>0</v>
      </c>
      <c r="H13" s="259">
        <v>804577.0855961441</v>
      </c>
      <c r="I13" s="157">
        <v>0</v>
      </c>
      <c r="J13" s="259">
        <v>819825.2818987175</v>
      </c>
      <c r="K13" s="157"/>
      <c r="L13" s="259">
        <v>903841.8065856784</v>
      </c>
      <c r="M13" s="159"/>
      <c r="N13" s="259">
        <v>972068.6783441394</v>
      </c>
      <c r="O13" s="159"/>
      <c r="P13" s="259">
        <v>1027607.4568481271</v>
      </c>
      <c r="Q13" s="159"/>
      <c r="R13" s="259">
        <v>1077520.1996409046</v>
      </c>
      <c r="S13" s="159"/>
      <c r="T13" s="259">
        <v>1146423.7402454242</v>
      </c>
    </row>
    <row r="14" spans="2:20" ht="18" customHeight="1">
      <c r="B14" s="131" t="s">
        <v>57</v>
      </c>
      <c r="C14" s="132"/>
      <c r="D14" s="259">
        <v>699525.7413484307</v>
      </c>
      <c r="E14" s="157">
        <v>0</v>
      </c>
      <c r="F14" s="259">
        <v>732116.8848340606</v>
      </c>
      <c r="G14" s="157">
        <v>0</v>
      </c>
      <c r="H14" s="259">
        <v>740819.8045508637</v>
      </c>
      <c r="I14" s="157">
        <v>0</v>
      </c>
      <c r="J14" s="259">
        <v>674191.3382121092</v>
      </c>
      <c r="K14" s="157"/>
      <c r="L14" s="259">
        <v>653125.8639549001</v>
      </c>
      <c r="M14" s="159"/>
      <c r="N14" s="259">
        <v>634451.4933708367</v>
      </c>
      <c r="O14" s="159"/>
      <c r="P14" s="259">
        <v>692630.389576046</v>
      </c>
      <c r="Q14" s="159"/>
      <c r="R14" s="259">
        <v>771976.007596793</v>
      </c>
      <c r="S14" s="159"/>
      <c r="T14" s="259">
        <v>817049.9993922987</v>
      </c>
    </row>
    <row r="15" spans="2:20" ht="18" customHeight="1">
      <c r="B15" s="131"/>
      <c r="C15" s="132"/>
      <c r="D15" s="134"/>
      <c r="E15" s="134"/>
      <c r="F15" s="134"/>
      <c r="G15" s="134"/>
      <c r="H15" s="134"/>
      <c r="I15" s="134"/>
      <c r="J15" s="134"/>
      <c r="K15" s="134"/>
      <c r="L15" s="134"/>
      <c r="M15" s="135"/>
      <c r="N15" s="134"/>
      <c r="O15" s="135"/>
      <c r="P15" s="134"/>
      <c r="Q15" s="135"/>
      <c r="R15" s="134"/>
      <c r="S15" s="135"/>
      <c r="T15" s="134"/>
    </row>
    <row r="16" spans="2:20" ht="18">
      <c r="B16" s="136" t="s">
        <v>37</v>
      </c>
      <c r="C16" s="137"/>
      <c r="D16" s="261">
        <f>SUM(D9:D15)</f>
        <v>18319706.688058287</v>
      </c>
      <c r="E16" s="261">
        <f aca="true" t="shared" si="0" ref="E16:J16">SUM(E9:E15)</f>
        <v>0</v>
      </c>
      <c r="F16" s="261">
        <f t="shared" si="0"/>
        <v>20697105.050927583</v>
      </c>
      <c r="G16" s="262">
        <f t="shared" si="0"/>
        <v>0</v>
      </c>
      <c r="H16" s="261">
        <f t="shared" si="0"/>
        <v>22153056.118195042</v>
      </c>
      <c r="I16" s="262">
        <f t="shared" si="0"/>
        <v>0</v>
      </c>
      <c r="J16" s="261">
        <f t="shared" si="0"/>
        <v>22861672.909854904</v>
      </c>
      <c r="K16" s="261"/>
      <c r="L16" s="261">
        <v>24124781.69080562</v>
      </c>
      <c r="M16" s="263"/>
      <c r="N16" s="261">
        <v>25686037.576453593</v>
      </c>
      <c r="O16" s="171"/>
      <c r="P16" s="261">
        <v>26876527.225679502</v>
      </c>
      <c r="Q16" s="171"/>
      <c r="R16" s="261">
        <v>28525862.513253193</v>
      </c>
      <c r="S16" s="171"/>
      <c r="T16" s="261">
        <v>30612457.074007444</v>
      </c>
    </row>
    <row r="17" spans="2:20" ht="15.75" thickBot="1">
      <c r="B17" s="138"/>
      <c r="C17" s="138"/>
      <c r="D17" s="139"/>
      <c r="E17" s="139"/>
      <c r="F17" s="139"/>
      <c r="G17" s="139"/>
      <c r="H17" s="139"/>
      <c r="I17" s="139"/>
      <c r="J17" s="139"/>
      <c r="K17" s="139"/>
      <c r="L17" s="140"/>
      <c r="M17" s="140"/>
      <c r="N17" s="65"/>
      <c r="O17" s="65"/>
      <c r="P17" s="65"/>
      <c r="Q17" s="65"/>
      <c r="R17" s="65"/>
      <c r="S17" s="65"/>
      <c r="T17" s="65"/>
    </row>
    <row r="18" spans="2:20" ht="15" thickBot="1" thickTop="1">
      <c r="B18" s="131"/>
      <c r="C18" s="132"/>
      <c r="D18" s="141"/>
      <c r="E18" s="142"/>
      <c r="F18" s="141"/>
      <c r="G18" s="142"/>
      <c r="H18" s="141"/>
      <c r="I18" s="142"/>
      <c r="J18" s="141"/>
      <c r="K18" s="142"/>
      <c r="L18" s="143"/>
      <c r="M18" s="144"/>
      <c r="N18" s="143"/>
      <c r="O18" s="144"/>
      <c r="P18" s="143"/>
      <c r="Q18" s="144"/>
      <c r="R18" s="143"/>
      <c r="S18" s="144"/>
      <c r="T18" s="143"/>
    </row>
    <row r="19" spans="2:20" ht="21" thickTop="1">
      <c r="B19" s="6"/>
      <c r="C19" s="6"/>
      <c r="D19" s="6"/>
      <c r="E19" s="6"/>
      <c r="F19" s="6"/>
      <c r="G19" s="6"/>
      <c r="H19" s="6"/>
      <c r="I19" s="6"/>
      <c r="J19" s="6"/>
      <c r="K19" s="7"/>
      <c r="L19" s="8"/>
      <c r="M19" s="8"/>
      <c r="N19" s="8"/>
      <c r="O19" s="8"/>
      <c r="P19" s="8"/>
      <c r="Q19" s="8"/>
      <c r="R19" s="9"/>
      <c r="S19" s="10"/>
      <c r="T19" s="11"/>
    </row>
    <row r="20" spans="2:20" ht="17.25">
      <c r="B20" s="12" t="s">
        <v>59</v>
      </c>
      <c r="C20" s="13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15"/>
      <c r="O20" s="15"/>
      <c r="P20" s="15"/>
      <c r="Q20" s="15"/>
      <c r="R20" s="15"/>
      <c r="S20" s="15"/>
      <c r="T20" s="15"/>
    </row>
    <row r="21" spans="2:20" ht="15">
      <c r="B21" s="16" t="s">
        <v>61</v>
      </c>
      <c r="C21" s="13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</row>
    <row r="22" spans="2:20" ht="17.2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19"/>
      <c r="Q22" s="19"/>
      <c r="R22" s="19"/>
      <c r="S22" s="19"/>
      <c r="T22" s="19"/>
    </row>
    <row r="23" spans="2:20" ht="17.25">
      <c r="B23" s="145"/>
      <c r="C23" s="146"/>
      <c r="D23" s="147" t="s">
        <v>43</v>
      </c>
      <c r="E23" s="148"/>
      <c r="F23" s="148"/>
      <c r="G23" s="148"/>
      <c r="H23" s="148"/>
      <c r="I23" s="148"/>
      <c r="J23" s="148"/>
      <c r="K23" s="148"/>
      <c r="L23" s="149"/>
      <c r="M23" s="125"/>
      <c r="N23" s="149"/>
      <c r="O23" s="125"/>
      <c r="P23" s="125"/>
      <c r="Q23" s="125"/>
      <c r="R23" s="125"/>
      <c r="S23" s="125"/>
      <c r="T23" s="125"/>
    </row>
    <row r="24" spans="2:20" ht="15">
      <c r="B24" s="150"/>
      <c r="C24" s="150"/>
      <c r="D24" s="23" t="s">
        <v>32</v>
      </c>
      <c r="E24" s="23"/>
      <c r="F24" s="23" t="s">
        <v>33</v>
      </c>
      <c r="G24" s="23"/>
      <c r="H24" s="23" t="s">
        <v>34</v>
      </c>
      <c r="I24" s="23"/>
      <c r="J24" s="23" t="s">
        <v>35</v>
      </c>
      <c r="K24" s="23"/>
      <c r="L24" s="23">
        <v>1995</v>
      </c>
      <c r="M24" s="24"/>
      <c r="N24" s="23">
        <v>1996</v>
      </c>
      <c r="O24" s="24"/>
      <c r="P24" s="23">
        <v>1997</v>
      </c>
      <c r="Q24" s="24"/>
      <c r="R24" s="23">
        <v>1998</v>
      </c>
      <c r="S24" s="24"/>
      <c r="T24" s="114">
        <v>1999</v>
      </c>
    </row>
    <row r="25" spans="2:20" ht="15">
      <c r="B25" s="150"/>
      <c r="C25" s="150"/>
      <c r="D25" s="151"/>
      <c r="E25" s="151"/>
      <c r="F25" s="151"/>
      <c r="G25" s="151"/>
      <c r="H25" s="151"/>
      <c r="I25" s="151"/>
      <c r="J25" s="151"/>
      <c r="K25" s="151"/>
      <c r="L25" s="122"/>
      <c r="M25" s="122"/>
      <c r="N25" s="122"/>
      <c r="O25" s="122"/>
      <c r="P25" s="122"/>
      <c r="Q25" s="122"/>
      <c r="R25" s="122"/>
      <c r="S25" s="122"/>
      <c r="T25" s="122"/>
    </row>
    <row r="26" spans="2:20" ht="15">
      <c r="B26" s="131" t="s">
        <v>104</v>
      </c>
      <c r="C26" s="132"/>
      <c r="D26" s="152">
        <v>2.085269030728764</v>
      </c>
      <c r="E26" s="153"/>
      <c r="F26" s="152">
        <v>1.8937658494103178</v>
      </c>
      <c r="G26" s="153"/>
      <c r="H26" s="152">
        <v>1.9784655187148508</v>
      </c>
      <c r="I26" s="153"/>
      <c r="J26" s="152">
        <v>2.0866860138244063</v>
      </c>
      <c r="K26" s="154"/>
      <c r="L26" s="152">
        <v>1.712643466943071</v>
      </c>
      <c r="M26" s="153"/>
      <c r="N26" s="152">
        <v>1.7003026183865408</v>
      </c>
      <c r="O26" s="153"/>
      <c r="P26" s="152">
        <v>1.7364353076014496</v>
      </c>
      <c r="Q26" s="155"/>
      <c r="R26" s="152">
        <v>1.628145631761009</v>
      </c>
      <c r="S26" s="153"/>
      <c r="T26" s="152">
        <v>1.9188713586181372</v>
      </c>
    </row>
    <row r="27" spans="2:20" ht="15">
      <c r="B27" s="131" t="s">
        <v>105</v>
      </c>
      <c r="C27" s="132"/>
      <c r="D27" s="152">
        <v>37.851945839984694</v>
      </c>
      <c r="E27" s="156"/>
      <c r="F27" s="152">
        <v>36.96180512173655</v>
      </c>
      <c r="G27" s="156"/>
      <c r="H27" s="152">
        <v>36.67255714651469</v>
      </c>
      <c r="I27" s="156"/>
      <c r="J27" s="152">
        <v>32.96082775340929</v>
      </c>
      <c r="K27" s="157"/>
      <c r="L27" s="152">
        <v>33.56200728035832</v>
      </c>
      <c r="M27" s="156"/>
      <c r="N27" s="152">
        <v>33.63037249870847</v>
      </c>
      <c r="O27" s="156"/>
      <c r="P27" s="152">
        <v>32.88291771307738</v>
      </c>
      <c r="Q27" s="158"/>
      <c r="R27" s="152">
        <v>33.09087910310868</v>
      </c>
      <c r="S27" s="156"/>
      <c r="T27" s="152">
        <v>33.121779955933775</v>
      </c>
    </row>
    <row r="28" spans="2:20" ht="15">
      <c r="B28" s="131" t="s">
        <v>54</v>
      </c>
      <c r="C28" s="132"/>
      <c r="D28" s="152">
        <v>3.3762757519540636</v>
      </c>
      <c r="E28" s="156"/>
      <c r="F28" s="152">
        <v>3.6477706159750616</v>
      </c>
      <c r="G28" s="156"/>
      <c r="H28" s="152">
        <v>3.6348775148957118</v>
      </c>
      <c r="I28" s="156"/>
      <c r="J28" s="152">
        <v>3.7007719915638946</v>
      </c>
      <c r="K28" s="157"/>
      <c r="L28" s="152">
        <v>3.7370327565405796</v>
      </c>
      <c r="M28" s="156"/>
      <c r="N28" s="152">
        <v>3.754000076724032</v>
      </c>
      <c r="O28" s="156"/>
      <c r="P28" s="152">
        <v>4.008494548840791</v>
      </c>
      <c r="Q28" s="159"/>
      <c r="R28" s="152">
        <v>3.924751605684537</v>
      </c>
      <c r="S28" s="156"/>
      <c r="T28" s="152">
        <v>3.897048427793612</v>
      </c>
    </row>
    <row r="29" spans="2:20" ht="15">
      <c r="B29" s="131" t="s">
        <v>55</v>
      </c>
      <c r="C29" s="132"/>
      <c r="D29" s="152">
        <v>49.1469837335253</v>
      </c>
      <c r="E29" s="156"/>
      <c r="F29" s="152">
        <v>50.319732669552685</v>
      </c>
      <c r="G29" s="156"/>
      <c r="H29" s="152">
        <v>50.724527694848106</v>
      </c>
      <c r="I29" s="156"/>
      <c r="J29" s="152">
        <v>54.70757722461611</v>
      </c>
      <c r="K29" s="157"/>
      <c r="L29" s="152">
        <v>54.53450609283337</v>
      </c>
      <c r="M29" s="156"/>
      <c r="N29" s="152">
        <v>54.66087560617016</v>
      </c>
      <c r="O29" s="156"/>
      <c r="P29" s="152">
        <v>54.97163114296615</v>
      </c>
      <c r="Q29" s="159"/>
      <c r="R29" s="152">
        <v>54.87264684777737</v>
      </c>
      <c r="S29" s="156"/>
      <c r="T29" s="152">
        <v>54.648330497269335</v>
      </c>
    </row>
    <row r="30" spans="2:20" ht="15">
      <c r="B30" s="131" t="s">
        <v>56</v>
      </c>
      <c r="C30" s="132"/>
      <c r="D30" s="152">
        <v>3.721092558279558</v>
      </c>
      <c r="E30" s="156"/>
      <c r="F30" s="152">
        <v>3.639634498812673</v>
      </c>
      <c r="G30" s="156"/>
      <c r="H30" s="152">
        <v>3.6389678313530274</v>
      </c>
      <c r="I30" s="156"/>
      <c r="J30" s="152">
        <v>3.591023621951882</v>
      </c>
      <c r="K30" s="157"/>
      <c r="L30" s="152">
        <v>3.74652843772737</v>
      </c>
      <c r="M30" s="156"/>
      <c r="N30" s="152">
        <v>3.784424419106337</v>
      </c>
      <c r="O30" s="156"/>
      <c r="P30" s="152">
        <v>3.823438378847871</v>
      </c>
      <c r="Q30" s="159"/>
      <c r="R30" s="152">
        <v>3.7773448537806207</v>
      </c>
      <c r="S30" s="156"/>
      <c r="T30" s="152">
        <v>3.7449582615138546</v>
      </c>
    </row>
    <row r="31" spans="2:20" ht="15">
      <c r="B31" s="131" t="s">
        <v>57</v>
      </c>
      <c r="C31" s="132"/>
      <c r="D31" s="152">
        <v>3.818433085527604</v>
      </c>
      <c r="E31" s="156"/>
      <c r="F31" s="152">
        <v>3.537291244512717</v>
      </c>
      <c r="G31" s="156"/>
      <c r="H31" s="152">
        <v>3.350604293673598</v>
      </c>
      <c r="I31" s="156"/>
      <c r="J31" s="152">
        <v>2.953113394634411</v>
      </c>
      <c r="K31" s="157"/>
      <c r="L31" s="152">
        <v>2.707281965597301</v>
      </c>
      <c r="M31" s="156"/>
      <c r="N31" s="152">
        <v>2.470024780904466</v>
      </c>
      <c r="O31" s="156"/>
      <c r="P31" s="152">
        <v>2.5770829086663545</v>
      </c>
      <c r="Q31" s="159"/>
      <c r="R31" s="152">
        <v>2.7062319578877974</v>
      </c>
      <c r="S31" s="156"/>
      <c r="T31" s="152">
        <v>2.6690114988712983</v>
      </c>
    </row>
    <row r="32" spans="2:20" ht="13.5">
      <c r="B32" s="131"/>
      <c r="C32" s="132"/>
      <c r="D32" s="134"/>
      <c r="E32" s="134"/>
      <c r="F32" s="134"/>
      <c r="G32" s="134"/>
      <c r="H32" s="134"/>
      <c r="I32" s="134"/>
      <c r="J32" s="134"/>
      <c r="K32" s="134"/>
      <c r="L32" s="160"/>
      <c r="M32" s="135"/>
      <c r="N32" s="160"/>
      <c r="O32" s="135"/>
      <c r="P32" s="160"/>
      <c r="Q32" s="135"/>
      <c r="R32" s="160"/>
      <c r="S32" s="135"/>
      <c r="T32" s="160"/>
    </row>
    <row r="33" spans="2:27" s="166" customFormat="1" ht="18">
      <c r="B33" s="60" t="s">
        <v>37</v>
      </c>
      <c r="C33" s="60"/>
      <c r="D33" s="161">
        <v>100</v>
      </c>
      <c r="E33" s="161"/>
      <c r="F33" s="161">
        <v>100</v>
      </c>
      <c r="G33" s="161"/>
      <c r="H33" s="161">
        <v>100</v>
      </c>
      <c r="I33" s="161"/>
      <c r="J33" s="161">
        <v>100</v>
      </c>
      <c r="K33" s="161"/>
      <c r="L33" s="161">
        <v>100</v>
      </c>
      <c r="M33" s="162"/>
      <c r="N33" s="161">
        <v>100</v>
      </c>
      <c r="O33" s="162"/>
      <c r="P33" s="161">
        <v>100</v>
      </c>
      <c r="Q33" s="162"/>
      <c r="R33" s="161">
        <v>100</v>
      </c>
      <c r="S33" s="162"/>
      <c r="T33" s="161">
        <v>100</v>
      </c>
      <c r="U33" s="163"/>
      <c r="V33" s="164"/>
      <c r="W33" s="164"/>
      <c r="X33" s="164"/>
      <c r="Y33" s="164"/>
      <c r="Z33" s="165"/>
      <c r="AA33" s="164"/>
    </row>
    <row r="34" spans="2:20" ht="15.75" thickBot="1">
      <c r="B34" s="138"/>
      <c r="C34" s="138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65"/>
      <c r="O34" s="65"/>
      <c r="P34" s="65"/>
      <c r="Q34" s="65"/>
      <c r="R34" s="65"/>
      <c r="S34" s="65"/>
      <c r="T34" s="65"/>
    </row>
    <row r="35" spans="2:20" ht="15" thickBot="1" thickTop="1">
      <c r="B35" s="131"/>
      <c r="C35" s="132"/>
      <c r="D35" s="141"/>
      <c r="E35" s="142"/>
      <c r="F35" s="141"/>
      <c r="G35" s="142"/>
      <c r="H35" s="141"/>
      <c r="I35" s="142"/>
      <c r="J35" s="141"/>
      <c r="K35" s="142"/>
      <c r="L35" s="143"/>
      <c r="M35" s="144"/>
      <c r="N35" s="143"/>
      <c r="O35" s="144"/>
      <c r="P35" s="143"/>
      <c r="Q35" s="144"/>
      <c r="R35" s="143"/>
      <c r="S35" s="144"/>
      <c r="T35" s="143"/>
    </row>
    <row r="36" spans="2:20" ht="21" thickTop="1">
      <c r="B36" s="6"/>
      <c r="C36" s="6"/>
      <c r="D36" s="6"/>
      <c r="E36" s="6"/>
      <c r="F36" s="6"/>
      <c r="G36" s="6"/>
      <c r="H36" s="6"/>
      <c r="I36" s="6"/>
      <c r="J36" s="6"/>
      <c r="K36" s="7"/>
      <c r="L36" s="8"/>
      <c r="M36" s="8"/>
      <c r="N36" s="8"/>
      <c r="O36" s="8"/>
      <c r="P36" s="8"/>
      <c r="Q36" s="8"/>
      <c r="R36" s="9"/>
      <c r="S36" s="10"/>
      <c r="T36" s="11"/>
    </row>
    <row r="37" spans="2:20" ht="17.25">
      <c r="B37" s="12" t="s">
        <v>59</v>
      </c>
      <c r="C37" s="13"/>
      <c r="D37" s="14"/>
      <c r="E37" s="14"/>
      <c r="F37" s="14"/>
      <c r="G37" s="14"/>
      <c r="H37" s="14"/>
      <c r="I37" s="14"/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5">
      <c r="B38" s="16" t="s">
        <v>61</v>
      </c>
      <c r="C38" s="13"/>
      <c r="D38" s="14"/>
      <c r="E38" s="14"/>
      <c r="F38" s="14"/>
      <c r="G38" s="14"/>
      <c r="H38" s="14"/>
      <c r="I38" s="14"/>
      <c r="J38" s="14"/>
      <c r="K38" s="14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7.2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 s="19"/>
      <c r="N39" s="19"/>
      <c r="O39" s="19"/>
      <c r="P39" s="19"/>
      <c r="Q39" s="19"/>
      <c r="R39" s="19"/>
      <c r="S39" s="19"/>
      <c r="T39" s="19"/>
    </row>
    <row r="40" spans="2:21" ht="17.25">
      <c r="B40" s="145"/>
      <c r="C40" s="145"/>
      <c r="D40" s="73" t="s">
        <v>44</v>
      </c>
      <c r="E40" s="111"/>
      <c r="F40" s="112"/>
      <c r="G40" s="111"/>
      <c r="H40" s="111"/>
      <c r="I40" s="111"/>
      <c r="J40" s="111"/>
      <c r="K40" s="111"/>
      <c r="L40" s="113"/>
      <c r="M40" s="113"/>
      <c r="N40" s="113"/>
      <c r="O40" s="113"/>
      <c r="P40" s="113"/>
      <c r="Q40" s="113"/>
      <c r="R40" s="113"/>
      <c r="S40" s="113"/>
      <c r="T40" s="113"/>
      <c r="U40" s="167"/>
    </row>
    <row r="41" spans="2:21" ht="15">
      <c r="B41" s="150"/>
      <c r="C41" s="150"/>
      <c r="D41" s="114" t="s">
        <v>45</v>
      </c>
      <c r="E41" s="114"/>
      <c r="F41" s="114" t="s">
        <v>46</v>
      </c>
      <c r="G41" s="114"/>
      <c r="H41" s="114" t="s">
        <v>47</v>
      </c>
      <c r="I41" s="114"/>
      <c r="J41" s="114" t="s">
        <v>53</v>
      </c>
      <c r="K41" s="114"/>
      <c r="L41" s="114" t="s">
        <v>49</v>
      </c>
      <c r="M41" s="114"/>
      <c r="N41" s="114" t="s">
        <v>50</v>
      </c>
      <c r="O41" s="114"/>
      <c r="P41" s="114" t="s">
        <v>51</v>
      </c>
      <c r="Q41" s="114"/>
      <c r="R41" s="114" t="s">
        <v>52</v>
      </c>
      <c r="S41" s="114"/>
      <c r="T41" s="76" t="s">
        <v>60</v>
      </c>
      <c r="U41" s="114"/>
    </row>
    <row r="42" spans="2:20" ht="15">
      <c r="B42" s="150"/>
      <c r="C42" s="150"/>
      <c r="D42" s="151"/>
      <c r="E42" s="151"/>
      <c r="F42" s="151"/>
      <c r="G42" s="151"/>
      <c r="H42" s="151"/>
      <c r="I42" s="151"/>
      <c r="J42" s="151"/>
      <c r="K42" s="151"/>
      <c r="L42" s="85"/>
      <c r="M42" s="85"/>
      <c r="N42" s="122"/>
      <c r="O42" s="122"/>
      <c r="P42" s="122"/>
      <c r="Q42" s="122"/>
      <c r="R42" s="122"/>
      <c r="S42" s="122"/>
      <c r="T42" s="122"/>
    </row>
    <row r="43" spans="2:21" ht="15">
      <c r="B43" s="131" t="s">
        <v>104</v>
      </c>
      <c r="C43" s="132"/>
      <c r="D43" s="77">
        <f aca="true" t="shared" si="1" ref="D43:J48">+F9/D9*100-100</f>
        <v>2.601869758829281</v>
      </c>
      <c r="E43" s="77" t="e">
        <f t="shared" si="1"/>
        <v>#DIV/0!</v>
      </c>
      <c r="F43" s="77">
        <f t="shared" si="1"/>
        <v>11.604586914398581</v>
      </c>
      <c r="G43" s="77" t="e">
        <f t="shared" si="1"/>
        <v>#DIV/0!</v>
      </c>
      <c r="H43" s="77">
        <f t="shared" si="1"/>
        <v>8.903596230684926</v>
      </c>
      <c r="I43" s="77" t="e">
        <f t="shared" si="1"/>
        <v>#DIV/0!</v>
      </c>
      <c r="J43" s="77">
        <f t="shared" si="1"/>
        <v>-13.269828728438242</v>
      </c>
      <c r="K43" s="77"/>
      <c r="L43" s="77">
        <f aca="true" t="shared" si="2" ref="L43:R48">+N9/L9*100-100</f>
        <v>5.704379917431936</v>
      </c>
      <c r="M43" s="77" t="e">
        <f t="shared" si="2"/>
        <v>#DIV/0!</v>
      </c>
      <c r="N43" s="77">
        <f t="shared" si="2"/>
        <v>6.858339834218398</v>
      </c>
      <c r="O43" s="77" t="e">
        <f t="shared" si="2"/>
        <v>#DIV/0!</v>
      </c>
      <c r="P43" s="77">
        <f t="shared" si="2"/>
        <v>-0.4823130668338109</v>
      </c>
      <c r="Q43" s="77" t="e">
        <f t="shared" si="2"/>
        <v>#DIV/0!</v>
      </c>
      <c r="R43" s="77">
        <f t="shared" si="2"/>
        <v>26.477134236343062</v>
      </c>
      <c r="S43" s="77"/>
      <c r="T43" s="77">
        <f>IF(OR(T9=0,D9=0),"--",((T9/D9)^(1/8)-1)*100)</f>
        <v>5.52562426991865</v>
      </c>
      <c r="U43" s="168"/>
    </row>
    <row r="44" spans="2:21" ht="15">
      <c r="B44" s="131" t="s">
        <v>105</v>
      </c>
      <c r="C44" s="132"/>
      <c r="D44" s="77">
        <f t="shared" si="1"/>
        <v>10.320456658146242</v>
      </c>
      <c r="E44" s="77" t="e">
        <f t="shared" si="1"/>
        <v>#DIV/0!</v>
      </c>
      <c r="F44" s="77">
        <f t="shared" si="1"/>
        <v>5.990724394556722</v>
      </c>
      <c r="G44" s="77" t="e">
        <f t="shared" si="1"/>
        <v>#DIV/0!</v>
      </c>
      <c r="H44" s="77">
        <f t="shared" si="1"/>
        <v>-7.195183251727926</v>
      </c>
      <c r="I44" s="77" t="e">
        <f t="shared" si="1"/>
        <v>#DIV/0!</v>
      </c>
      <c r="J44" s="77">
        <f t="shared" si="1"/>
        <v>7.599478019824147</v>
      </c>
      <c r="K44" s="77"/>
      <c r="L44" s="77">
        <f t="shared" si="2"/>
        <v>6.688466295608748</v>
      </c>
      <c r="M44" s="77" t="e">
        <f t="shared" si="2"/>
        <v>#DIV/0!</v>
      </c>
      <c r="N44" s="77">
        <f t="shared" si="2"/>
        <v>2.3092041374867023</v>
      </c>
      <c r="O44" s="77" t="e">
        <f t="shared" si="2"/>
        <v>#DIV/0!</v>
      </c>
      <c r="P44" s="77">
        <f t="shared" si="2"/>
        <v>6.807953066989782</v>
      </c>
      <c r="Q44" s="77" t="e">
        <f t="shared" si="2"/>
        <v>#DIV/0!</v>
      </c>
      <c r="R44" s="77">
        <f t="shared" si="2"/>
        <v>7.414959032079963</v>
      </c>
      <c r="S44" s="77"/>
      <c r="T44" s="77">
        <f aca="true" t="shared" si="3" ref="T44:T50">IF(OR(T10=0,D10=0),"--",((T10/D10)^(1/8)-1)*100)</f>
        <v>4.863812058554506</v>
      </c>
      <c r="U44" s="168"/>
    </row>
    <row r="45" spans="2:21" ht="15">
      <c r="B45" s="131" t="s">
        <v>54</v>
      </c>
      <c r="C45" s="132"/>
      <c r="D45" s="77">
        <f t="shared" si="1"/>
        <v>22.062061058232032</v>
      </c>
      <c r="E45" s="77" t="e">
        <f t="shared" si="1"/>
        <v>#DIV/0!</v>
      </c>
      <c r="F45" s="77">
        <f t="shared" si="1"/>
        <v>6.449125894788253</v>
      </c>
      <c r="G45" s="77" t="e">
        <f t="shared" si="1"/>
        <v>#DIV/0!</v>
      </c>
      <c r="H45" s="77">
        <f t="shared" si="1"/>
        <v>5.127454667183116</v>
      </c>
      <c r="I45" s="77" t="e">
        <f t="shared" si="1"/>
        <v>#DIV/0!</v>
      </c>
      <c r="J45" s="77">
        <f t="shared" si="1"/>
        <v>6.707494558302159</v>
      </c>
      <c r="K45" s="77"/>
      <c r="L45" s="77">
        <f t="shared" si="2"/>
        <v>6.955000493535351</v>
      </c>
      <c r="M45" s="77" t="e">
        <f t="shared" si="2"/>
        <v>#DIV/0!</v>
      </c>
      <c r="N45" s="77">
        <f t="shared" si="2"/>
        <v>11.728265958967896</v>
      </c>
      <c r="O45" s="77" t="e">
        <f t="shared" si="2"/>
        <v>#DIV/0!</v>
      </c>
      <c r="P45" s="77">
        <f t="shared" si="2"/>
        <v>3.919371455973902</v>
      </c>
      <c r="Q45" s="77" t="e">
        <f t="shared" si="2"/>
        <v>#DIV/0!</v>
      </c>
      <c r="R45" s="77">
        <f t="shared" si="2"/>
        <v>6.557256755887124</v>
      </c>
      <c r="S45" s="77"/>
      <c r="T45" s="77">
        <f t="shared" si="3"/>
        <v>8.55746562627182</v>
      </c>
      <c r="U45" s="168"/>
    </row>
    <row r="46" spans="2:21" ht="15">
      <c r="B46" s="131" t="s">
        <v>55</v>
      </c>
      <c r="C46" s="132"/>
      <c r="D46" s="77">
        <f t="shared" si="1"/>
        <v>15.673145060823316</v>
      </c>
      <c r="E46" s="77" t="e">
        <f t="shared" si="1"/>
        <v>#DIV/0!</v>
      </c>
      <c r="F46" s="77">
        <f t="shared" si="1"/>
        <v>8.099142749030904</v>
      </c>
      <c r="G46" s="77" t="e">
        <f t="shared" si="1"/>
        <v>#DIV/0!</v>
      </c>
      <c r="H46" s="77">
        <f t="shared" si="1"/>
        <v>11.220673606192406</v>
      </c>
      <c r="I46" s="77" t="e">
        <f t="shared" si="1"/>
        <v>#DIV/0!</v>
      </c>
      <c r="J46" s="77">
        <f t="shared" si="1"/>
        <v>5.07008317801052</v>
      </c>
      <c r="K46" s="77"/>
      <c r="L46" s="77">
        <f t="shared" si="2"/>
        <v>6.718305716066283</v>
      </c>
      <c r="M46" s="77" t="e">
        <f t="shared" si="2"/>
        <v>#DIV/0!</v>
      </c>
      <c r="N46" s="77">
        <f t="shared" si="2"/>
        <v>5.2296383268488</v>
      </c>
      <c r="O46" s="77" t="e">
        <f t="shared" si="2"/>
        <v>#DIV/0!</v>
      </c>
      <c r="P46" s="77">
        <f t="shared" si="2"/>
        <v>5.945598451324614</v>
      </c>
      <c r="Q46" s="77" t="e">
        <f t="shared" si="2"/>
        <v>#DIV/0!</v>
      </c>
      <c r="R46" s="77">
        <f t="shared" si="2"/>
        <v>6.876049849844847</v>
      </c>
      <c r="S46" s="77"/>
      <c r="T46" s="77">
        <f t="shared" si="3"/>
        <v>8.051913646256082</v>
      </c>
      <c r="U46" s="168"/>
    </row>
    <row r="47" spans="2:21" ht="15">
      <c r="B47" s="131" t="s">
        <v>56</v>
      </c>
      <c r="C47" s="132"/>
      <c r="D47" s="77">
        <f t="shared" si="1"/>
        <v>10.504099055295029</v>
      </c>
      <c r="E47" s="77" t="e">
        <f t="shared" si="1"/>
        <v>#DIV/0!</v>
      </c>
      <c r="F47" s="77">
        <f t="shared" si="1"/>
        <v>6.8071392052774655</v>
      </c>
      <c r="G47" s="77" t="e">
        <f t="shared" si="1"/>
        <v>#DIV/0!</v>
      </c>
      <c r="H47" s="77">
        <f t="shared" si="1"/>
        <v>1.8951815277308555</v>
      </c>
      <c r="I47" s="77" t="e">
        <f t="shared" si="1"/>
        <v>#DIV/0!</v>
      </c>
      <c r="J47" s="77">
        <f t="shared" si="1"/>
        <v>10.24810121644191</v>
      </c>
      <c r="K47" s="77"/>
      <c r="L47" s="77">
        <f t="shared" si="2"/>
        <v>7.5485412669936665</v>
      </c>
      <c r="M47" s="77" t="e">
        <f t="shared" si="2"/>
        <v>#DIV/0!</v>
      </c>
      <c r="N47" s="77">
        <f t="shared" si="2"/>
        <v>5.713462406647523</v>
      </c>
      <c r="O47" s="77" t="e">
        <f t="shared" si="2"/>
        <v>#DIV/0!</v>
      </c>
      <c r="P47" s="77">
        <f t="shared" si="2"/>
        <v>4.857179894925025</v>
      </c>
      <c r="Q47" s="77" t="e">
        <f t="shared" si="2"/>
        <v>#DIV/0!</v>
      </c>
      <c r="R47" s="77">
        <f t="shared" si="2"/>
        <v>6.394640270083343</v>
      </c>
      <c r="S47" s="77"/>
      <c r="T47" s="77">
        <f t="shared" si="3"/>
        <v>6.713538968231103</v>
      </c>
      <c r="U47" s="168"/>
    </row>
    <row r="48" spans="2:21" ht="15">
      <c r="B48" s="131" t="s">
        <v>57</v>
      </c>
      <c r="C48" s="132"/>
      <c r="D48" s="77">
        <f t="shared" si="1"/>
        <v>4.6590341940535325</v>
      </c>
      <c r="E48" s="77" t="e">
        <f t="shared" si="1"/>
        <v>#DIV/0!</v>
      </c>
      <c r="F48" s="77">
        <f t="shared" si="1"/>
        <v>1.188733643095219</v>
      </c>
      <c r="G48" s="77" t="e">
        <f t="shared" si="1"/>
        <v>#DIV/0!</v>
      </c>
      <c r="H48" s="77">
        <f t="shared" si="1"/>
        <v>-8.993882983345642</v>
      </c>
      <c r="I48" s="77" t="e">
        <f t="shared" si="1"/>
        <v>#DIV/0!</v>
      </c>
      <c r="J48" s="77">
        <f t="shared" si="1"/>
        <v>-3.1245542716512347</v>
      </c>
      <c r="K48" s="77"/>
      <c r="L48" s="77">
        <f t="shared" si="2"/>
        <v>-2.859229991442021</v>
      </c>
      <c r="M48" s="77" t="e">
        <f t="shared" si="2"/>
        <v>#DIV/0!</v>
      </c>
      <c r="N48" s="77">
        <f t="shared" si="2"/>
        <v>9.169951810831932</v>
      </c>
      <c r="O48" s="77" t="e">
        <f t="shared" si="2"/>
        <v>#DIV/0!</v>
      </c>
      <c r="P48" s="77">
        <f t="shared" si="2"/>
        <v>11.4556940057617</v>
      </c>
      <c r="Q48" s="77" t="e">
        <f t="shared" si="2"/>
        <v>#DIV/0!</v>
      </c>
      <c r="R48" s="77">
        <f t="shared" si="2"/>
        <v>5.83878143257634</v>
      </c>
      <c r="S48" s="77"/>
      <c r="T48" s="77">
        <f t="shared" si="3"/>
        <v>1.9601854466305246</v>
      </c>
      <c r="U48" s="168"/>
    </row>
    <row r="49" spans="2:21" ht="15">
      <c r="B49" s="131"/>
      <c r="C49" s="132"/>
      <c r="D49" s="169"/>
      <c r="E49" s="77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</row>
    <row r="50" spans="2:21" ht="18">
      <c r="B50" s="136" t="s">
        <v>37</v>
      </c>
      <c r="C50" s="137"/>
      <c r="D50" s="171">
        <f aca="true" t="shared" si="4" ref="D50:J50">+F16/D16*100-100</f>
        <v>12.977273071839107</v>
      </c>
      <c r="E50" s="172" t="e">
        <f t="shared" si="4"/>
        <v>#DIV/0!</v>
      </c>
      <c r="F50" s="171">
        <f t="shared" si="4"/>
        <v>7.0345638372367745</v>
      </c>
      <c r="G50" s="171" t="e">
        <f t="shared" si="4"/>
        <v>#DIV/0!</v>
      </c>
      <c r="H50" s="171">
        <f t="shared" si="4"/>
        <v>3.1987315333790463</v>
      </c>
      <c r="I50" s="171" t="e">
        <f t="shared" si="4"/>
        <v>#DIV/0!</v>
      </c>
      <c r="J50" s="171">
        <f t="shared" si="4"/>
        <v>5.525005916807757</v>
      </c>
      <c r="K50" s="171"/>
      <c r="L50" s="171">
        <f aca="true" t="shared" si="5" ref="L50:R50">+N16/L16*100-100</f>
        <v>6.4715855490745895</v>
      </c>
      <c r="M50" s="171" t="e">
        <f t="shared" si="5"/>
        <v>#DIV/0!</v>
      </c>
      <c r="N50" s="171">
        <f t="shared" si="5"/>
        <v>4.634773447179057</v>
      </c>
      <c r="O50" s="171" t="e">
        <f t="shared" si="5"/>
        <v>#DIV/0!</v>
      </c>
      <c r="P50" s="171">
        <f t="shared" si="5"/>
        <v>6.136712804166947</v>
      </c>
      <c r="Q50" s="171" t="e">
        <f t="shared" si="5"/>
        <v>#DIV/0!</v>
      </c>
      <c r="R50" s="171">
        <f t="shared" si="5"/>
        <v>7.31474660857252</v>
      </c>
      <c r="S50" s="171"/>
      <c r="T50" s="171">
        <f t="shared" si="3"/>
        <v>6.628293601278523</v>
      </c>
      <c r="U50" s="171"/>
    </row>
    <row r="51" spans="2:21" ht="14.25" thickBot="1">
      <c r="B51" s="138"/>
      <c r="C51" s="138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4"/>
    </row>
    <row r="52" spans="2:231" ht="14.25" thickTop="1">
      <c r="B52" s="131"/>
      <c r="C52" s="132"/>
      <c r="D52" s="133"/>
      <c r="E52" s="57"/>
      <c r="F52" s="133"/>
      <c r="G52" s="57"/>
      <c r="H52" s="133"/>
      <c r="I52" s="57"/>
      <c r="J52" s="133"/>
      <c r="K52" s="57"/>
      <c r="L52" s="175"/>
      <c r="M52" s="176"/>
      <c r="N52" s="176"/>
      <c r="O52" s="176"/>
      <c r="P52" s="176"/>
      <c r="Q52" s="176"/>
      <c r="R52" s="176"/>
      <c r="S52" s="176"/>
      <c r="T52" s="17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</row>
    <row r="53" spans="2:231" ht="13.5">
      <c r="B53" s="47" t="s">
        <v>111</v>
      </c>
      <c r="C53" s="177"/>
      <c r="D53" s="178"/>
      <c r="E53" s="178"/>
      <c r="F53" s="178"/>
      <c r="G53" s="178"/>
      <c r="H53" s="178"/>
      <c r="I53" s="178"/>
      <c r="J53" s="178"/>
      <c r="K53" s="178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</row>
    <row r="54" spans="2:231" ht="12.75">
      <c r="B54" s="177"/>
      <c r="C54" s="177"/>
      <c r="D54" s="178"/>
      <c r="E54" s="178"/>
      <c r="F54" s="178"/>
      <c r="G54" s="178"/>
      <c r="H54" s="178"/>
      <c r="I54" s="178"/>
      <c r="J54" s="178"/>
      <c r="K54" s="178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</row>
    <row r="55" spans="2:11" ht="12.75">
      <c r="B55" s="177"/>
      <c r="C55" s="177"/>
      <c r="D55" s="178"/>
      <c r="E55" s="178"/>
      <c r="F55" s="178"/>
      <c r="G55" s="178"/>
      <c r="H55" s="178"/>
      <c r="I55" s="178"/>
      <c r="J55" s="178"/>
      <c r="K55" s="178"/>
    </row>
    <row r="56" spans="2:11" ht="12.75">
      <c r="B56" s="177"/>
      <c r="C56" s="177"/>
      <c r="D56" s="178"/>
      <c r="E56" s="178"/>
      <c r="F56" s="178"/>
      <c r="G56" s="178"/>
      <c r="H56" s="178"/>
      <c r="I56" s="178"/>
      <c r="J56" s="178"/>
      <c r="K56" s="178"/>
    </row>
    <row r="57" spans="2:11" ht="12.75">
      <c r="B57" s="177"/>
      <c r="C57" s="177"/>
      <c r="D57" s="178"/>
      <c r="E57" s="178"/>
      <c r="F57" s="178"/>
      <c r="G57" s="178"/>
      <c r="H57" s="178"/>
      <c r="I57" s="178"/>
      <c r="J57" s="178"/>
      <c r="K57" s="178"/>
    </row>
    <row r="58" spans="2:3" ht="12.75">
      <c r="B58" s="177"/>
      <c r="C58" s="177"/>
    </row>
    <row r="59" spans="2:3" ht="12.75">
      <c r="B59" s="177"/>
      <c r="C59" s="177"/>
    </row>
    <row r="60" spans="2:3" ht="12.75">
      <c r="B60" s="177"/>
      <c r="C60" s="177"/>
    </row>
    <row r="61" spans="2:3" ht="12.75">
      <c r="B61" s="177"/>
      <c r="C61" s="177"/>
    </row>
    <row r="62" spans="2:3" ht="12.75">
      <c r="B62" s="177"/>
      <c r="C62" s="177"/>
    </row>
    <row r="63" spans="2:3" ht="12.75">
      <c r="B63" s="177"/>
      <c r="C63" s="177"/>
    </row>
    <row r="64" spans="2:3" ht="12.75">
      <c r="B64" s="177"/>
      <c r="C64" s="177"/>
    </row>
    <row r="65" spans="2:3" ht="12.75">
      <c r="B65" s="177"/>
      <c r="C65" s="177"/>
    </row>
    <row r="66" spans="2:3" ht="12.75">
      <c r="B66" s="177"/>
      <c r="C66" s="177"/>
    </row>
    <row r="67" spans="2:3" ht="12.75">
      <c r="B67" s="177"/>
      <c r="C67" s="177"/>
    </row>
    <row r="68" spans="2:3" ht="12.75">
      <c r="B68" s="177"/>
      <c r="C68" s="177"/>
    </row>
    <row r="69" spans="2:3" ht="12.75">
      <c r="B69" s="177"/>
      <c r="C69" s="177"/>
    </row>
    <row r="70" spans="2:3" ht="12.75">
      <c r="B70" s="177"/>
      <c r="C70" s="177"/>
    </row>
    <row r="71" spans="2:3" ht="12.75">
      <c r="B71" s="177"/>
      <c r="C71" s="177"/>
    </row>
    <row r="72" spans="2:3" ht="12.75">
      <c r="B72" s="177"/>
      <c r="C72" s="177"/>
    </row>
    <row r="73" spans="2:3" ht="12.75">
      <c r="B73" s="177"/>
      <c r="C73" s="177"/>
    </row>
    <row r="74" spans="2:3" ht="12.75">
      <c r="B74" s="177"/>
      <c r="C74" s="177"/>
    </row>
    <row r="75" spans="2:3" ht="12.75">
      <c r="B75" s="177"/>
      <c r="C75" s="177"/>
    </row>
    <row r="76" spans="2:3" ht="12.75">
      <c r="B76" s="177"/>
      <c r="C76" s="177"/>
    </row>
    <row r="77" spans="2:3" ht="12.75">
      <c r="B77" s="177"/>
      <c r="C77" s="177"/>
    </row>
    <row r="78" spans="2:3" ht="12.75">
      <c r="B78" s="177"/>
      <c r="C78" s="177"/>
    </row>
    <row r="79" spans="2:3" ht="12.75">
      <c r="B79" s="177"/>
      <c r="C79" s="177"/>
    </row>
    <row r="80" spans="2:3" ht="12.75">
      <c r="B80" s="177"/>
      <c r="C80" s="177"/>
    </row>
    <row r="81" spans="2:3" ht="12.75">
      <c r="B81" s="177"/>
      <c r="C81" s="177"/>
    </row>
    <row r="82" spans="2:3" ht="12.75">
      <c r="B82" s="177"/>
      <c r="C82" s="177"/>
    </row>
    <row r="83" spans="2:3" ht="12.75">
      <c r="B83" s="177"/>
      <c r="C83" s="177"/>
    </row>
    <row r="84" spans="2:3" ht="12.75">
      <c r="B84" s="177"/>
      <c r="C84" s="177"/>
    </row>
    <row r="85" spans="2:3" ht="12.75">
      <c r="B85" s="177"/>
      <c r="C85" s="177"/>
    </row>
    <row r="86" spans="2:3" ht="12.75">
      <c r="B86" s="177"/>
      <c r="C86" s="177"/>
    </row>
    <row r="87" spans="2:3" ht="12.75">
      <c r="B87" s="177"/>
      <c r="C87" s="177"/>
    </row>
    <row r="88" spans="2:3" ht="12.75">
      <c r="B88" s="177"/>
      <c r="C88" s="177"/>
    </row>
    <row r="89" spans="2:3" ht="12.75">
      <c r="B89" s="177"/>
      <c r="C89" s="177"/>
    </row>
    <row r="90" spans="2:3" ht="12.75">
      <c r="B90" s="177"/>
      <c r="C90" s="177"/>
    </row>
    <row r="91" spans="2:3" ht="12.75">
      <c r="B91" s="177"/>
      <c r="C91" s="177"/>
    </row>
    <row r="92" spans="2:3" ht="12.75">
      <c r="B92" s="177"/>
      <c r="C92" s="177"/>
    </row>
    <row r="93" spans="2:3" ht="12.75">
      <c r="B93" s="177"/>
      <c r="C93" s="177"/>
    </row>
    <row r="94" spans="2:3" ht="12.75">
      <c r="B94" s="177"/>
      <c r="C94" s="177"/>
    </row>
    <row r="95" spans="2:3" ht="12.75">
      <c r="B95" s="177"/>
      <c r="C95" s="177"/>
    </row>
    <row r="96" spans="2:3" ht="12.75">
      <c r="B96" s="177"/>
      <c r="C96" s="177"/>
    </row>
    <row r="97" spans="2:3" ht="12.75">
      <c r="B97" s="177"/>
      <c r="C97" s="177"/>
    </row>
    <row r="98" spans="2:3" ht="12.75">
      <c r="B98" s="177"/>
      <c r="C98" s="177"/>
    </row>
    <row r="99" spans="2:3" ht="12.75">
      <c r="B99" s="177"/>
      <c r="C99" s="177"/>
    </row>
    <row r="100" spans="2:3" ht="12.75">
      <c r="B100" s="177"/>
      <c r="C100" s="177"/>
    </row>
    <row r="101" spans="2:3" ht="12.75">
      <c r="B101" s="177"/>
      <c r="C101" s="177"/>
    </row>
    <row r="102" spans="2:3" ht="12.75">
      <c r="B102" s="177"/>
      <c r="C102" s="177"/>
    </row>
    <row r="103" spans="2:3" ht="12.75">
      <c r="B103" s="177"/>
      <c r="C103" s="177"/>
    </row>
    <row r="104" spans="2:3" ht="12.75">
      <c r="B104" s="177"/>
      <c r="C104" s="177"/>
    </row>
    <row r="105" spans="2:3" ht="12.75">
      <c r="B105" s="177"/>
      <c r="C105" s="177"/>
    </row>
    <row r="106" spans="2:3" ht="12.75">
      <c r="B106" s="177"/>
      <c r="C106" s="177"/>
    </row>
    <row r="107" spans="2:3" ht="12.75">
      <c r="B107" s="177"/>
      <c r="C107" s="177"/>
    </row>
    <row r="108" spans="2:3" ht="12.75">
      <c r="B108" s="177"/>
      <c r="C108" s="177"/>
    </row>
    <row r="109" spans="2:3" ht="12.75">
      <c r="B109" s="177"/>
      <c r="C109" s="177"/>
    </row>
    <row r="110" spans="2:3" ht="12.75">
      <c r="B110" s="177"/>
      <c r="C110" s="177"/>
    </row>
    <row r="111" spans="2:3" ht="12.75">
      <c r="B111" s="177"/>
      <c r="C111" s="177"/>
    </row>
    <row r="112" spans="2:3" ht="12.75">
      <c r="B112" s="177"/>
      <c r="C112" s="177"/>
    </row>
    <row r="113" spans="2:3" ht="12.75">
      <c r="B113" s="177"/>
      <c r="C113" s="177"/>
    </row>
    <row r="114" spans="2:3" ht="12.75">
      <c r="B114" s="177"/>
      <c r="C114" s="177"/>
    </row>
    <row r="115" spans="2:3" ht="12.75">
      <c r="B115" s="177"/>
      <c r="C115" s="177"/>
    </row>
    <row r="116" spans="2:3" ht="12.75">
      <c r="B116" s="177"/>
      <c r="C116" s="177"/>
    </row>
    <row r="117" spans="2:3" ht="12.75">
      <c r="B117" s="177"/>
      <c r="C117" s="177"/>
    </row>
    <row r="118" spans="2:3" ht="12.75">
      <c r="B118" s="177"/>
      <c r="C118" s="177"/>
    </row>
    <row r="119" spans="2:3" ht="12.75">
      <c r="B119" s="177"/>
      <c r="C119" s="177"/>
    </row>
    <row r="120" spans="2:3" ht="12.75">
      <c r="B120" s="177"/>
      <c r="C120" s="177"/>
    </row>
    <row r="121" spans="2:3" ht="12.75">
      <c r="B121" s="177"/>
      <c r="C121" s="177"/>
    </row>
    <row r="122" spans="2:3" ht="12.75">
      <c r="B122" s="177"/>
      <c r="C122" s="177"/>
    </row>
    <row r="123" spans="2:3" ht="12.75">
      <c r="B123" s="177"/>
      <c r="C123" s="177"/>
    </row>
    <row r="124" spans="2:3" ht="12.75">
      <c r="B124" s="177"/>
      <c r="C124" s="177"/>
    </row>
    <row r="125" spans="2:3" ht="12.75">
      <c r="B125" s="177"/>
      <c r="C125" s="177"/>
    </row>
    <row r="126" spans="2:3" ht="12.75">
      <c r="B126" s="177"/>
      <c r="C126" s="177"/>
    </row>
    <row r="127" spans="2:3" ht="12.75">
      <c r="B127" s="177"/>
      <c r="C127" s="177"/>
    </row>
    <row r="128" spans="2:3" ht="12.75">
      <c r="B128" s="177"/>
      <c r="C128" s="177"/>
    </row>
    <row r="129" spans="2:3" ht="12.75">
      <c r="B129" s="177"/>
      <c r="C129" s="177"/>
    </row>
    <row r="130" spans="2:3" ht="12.75">
      <c r="B130" s="177"/>
      <c r="C130" s="177"/>
    </row>
    <row r="131" spans="2:3" ht="12.75">
      <c r="B131" s="177"/>
      <c r="C131" s="177"/>
    </row>
    <row r="132" spans="2:3" ht="12.75">
      <c r="B132" s="177"/>
      <c r="C132" s="177"/>
    </row>
    <row r="133" spans="2:3" ht="12.75">
      <c r="B133" s="177"/>
      <c r="C133" s="177"/>
    </row>
    <row r="134" spans="2:3" ht="12.75">
      <c r="B134" s="177"/>
      <c r="C134" s="177"/>
    </row>
    <row r="135" spans="2:3" ht="12.75">
      <c r="B135" s="177"/>
      <c r="C135" s="177"/>
    </row>
    <row r="136" spans="2:3" ht="12.75">
      <c r="B136" s="177"/>
      <c r="C136" s="177"/>
    </row>
    <row r="137" spans="2:3" ht="12.75">
      <c r="B137" s="177"/>
      <c r="C137" s="177"/>
    </row>
    <row r="138" spans="2:3" ht="12.75">
      <c r="B138" s="177"/>
      <c r="C138" s="177"/>
    </row>
    <row r="139" spans="2:3" ht="12.75">
      <c r="B139" s="177"/>
      <c r="C139" s="177"/>
    </row>
    <row r="140" spans="2:3" ht="12.75">
      <c r="B140" s="177"/>
      <c r="C140" s="177"/>
    </row>
    <row r="141" spans="2:3" ht="12.75">
      <c r="B141" s="177"/>
      <c r="C141" s="177"/>
    </row>
    <row r="142" spans="2:3" ht="12.75">
      <c r="B142" s="177"/>
      <c r="C142" s="177"/>
    </row>
    <row r="143" spans="2:3" ht="12.75">
      <c r="B143" s="177"/>
      <c r="C143" s="177"/>
    </row>
    <row r="144" spans="2:3" ht="12.75">
      <c r="B144" s="177"/>
      <c r="C144" s="177"/>
    </row>
    <row r="145" spans="2:3" ht="12.75">
      <c r="B145" s="177"/>
      <c r="C145" s="177"/>
    </row>
    <row r="146" spans="2:3" ht="12.75">
      <c r="B146" s="177"/>
      <c r="C146" s="177"/>
    </row>
    <row r="147" spans="2:3" ht="12.75">
      <c r="B147" s="177"/>
      <c r="C147" s="177"/>
    </row>
    <row r="148" spans="2:3" ht="12.75">
      <c r="B148" s="177"/>
      <c r="C148" s="177"/>
    </row>
    <row r="149" spans="2:3" ht="12.75">
      <c r="B149" s="177"/>
      <c r="C149" s="177"/>
    </row>
    <row r="150" spans="2:3" ht="12.75">
      <c r="B150" s="177"/>
      <c r="C150" s="177"/>
    </row>
    <row r="151" spans="2:3" ht="12.75">
      <c r="B151" s="177"/>
      <c r="C151" s="177"/>
    </row>
    <row r="152" spans="2:3" ht="12.75">
      <c r="B152" s="177"/>
      <c r="C152" s="177"/>
    </row>
    <row r="153" spans="2:3" ht="12.75">
      <c r="B153" s="177"/>
      <c r="C153" s="177"/>
    </row>
    <row r="154" spans="2:3" ht="12.75">
      <c r="B154" s="177"/>
      <c r="C154" s="177"/>
    </row>
    <row r="155" spans="2:3" ht="12.75">
      <c r="B155" s="177"/>
      <c r="C155" s="177"/>
    </row>
    <row r="156" spans="2:3" ht="12.75">
      <c r="B156" s="177"/>
      <c r="C156" s="177"/>
    </row>
    <row r="157" spans="2:3" ht="12.75">
      <c r="B157" s="177"/>
      <c r="C157" s="177"/>
    </row>
    <row r="158" spans="2:3" ht="12.75">
      <c r="B158" s="177"/>
      <c r="C158" s="177"/>
    </row>
    <row r="159" spans="2:3" ht="12.75">
      <c r="B159" s="177"/>
      <c r="C159" s="177"/>
    </row>
    <row r="160" spans="2:3" ht="12.75">
      <c r="B160" s="177"/>
      <c r="C160" s="177"/>
    </row>
    <row r="161" spans="2:3" ht="12.75">
      <c r="B161" s="177"/>
      <c r="C161" s="177"/>
    </row>
    <row r="162" spans="2:3" ht="12.75">
      <c r="B162" s="177"/>
      <c r="C162" s="177"/>
    </row>
    <row r="163" spans="2:3" ht="12.75">
      <c r="B163" s="177"/>
      <c r="C163" s="177"/>
    </row>
    <row r="164" spans="2:3" ht="12.75">
      <c r="B164" s="177"/>
      <c r="C164" s="177"/>
    </row>
    <row r="165" spans="2:3" ht="12.75">
      <c r="B165" s="177"/>
      <c r="C165" s="177"/>
    </row>
    <row r="166" spans="2:3" ht="12.75">
      <c r="B166" s="177"/>
      <c r="C166" s="177"/>
    </row>
    <row r="167" spans="2:3" ht="12.75">
      <c r="B167" s="177"/>
      <c r="C167" s="177"/>
    </row>
    <row r="168" spans="2:3" ht="12.75">
      <c r="B168" s="177"/>
      <c r="C168" s="177"/>
    </row>
    <row r="169" spans="2:3" ht="12.75">
      <c r="B169" s="177"/>
      <c r="C169" s="177"/>
    </row>
    <row r="170" spans="2:3" ht="12.75">
      <c r="B170" s="177"/>
      <c r="C170" s="177"/>
    </row>
    <row r="171" spans="2:3" ht="12.75">
      <c r="B171" s="177"/>
      <c r="C171" s="177"/>
    </row>
    <row r="172" spans="2:3" ht="12.75">
      <c r="B172" s="177"/>
      <c r="C172" s="177"/>
    </row>
    <row r="173" spans="2:3" ht="12.75">
      <c r="B173" s="177"/>
      <c r="C173" s="177"/>
    </row>
    <row r="174" spans="2:3" ht="12.75">
      <c r="B174" s="177"/>
      <c r="C174" s="177"/>
    </row>
    <row r="175" spans="2:3" ht="12.75">
      <c r="B175" s="177"/>
      <c r="C175" s="177"/>
    </row>
    <row r="176" spans="2:3" ht="12.75">
      <c r="B176" s="177"/>
      <c r="C176" s="177"/>
    </row>
    <row r="177" spans="2:3" ht="12.75">
      <c r="B177" s="177"/>
      <c r="C177" s="177"/>
    </row>
    <row r="178" spans="2:3" ht="12.75">
      <c r="B178" s="177"/>
      <c r="C178" s="177"/>
    </row>
    <row r="179" spans="2:3" ht="12.75">
      <c r="B179" s="177"/>
      <c r="C179" s="177"/>
    </row>
    <row r="180" spans="2:3" ht="12.75">
      <c r="B180" s="177"/>
      <c r="C180" s="177"/>
    </row>
    <row r="181" spans="2:3" ht="12.75">
      <c r="B181" s="177"/>
      <c r="C181" s="177"/>
    </row>
    <row r="182" spans="2:3" ht="12.75">
      <c r="B182" s="177"/>
      <c r="C182" s="177"/>
    </row>
    <row r="183" spans="2:3" ht="12.75">
      <c r="B183" s="177"/>
      <c r="C183" s="177"/>
    </row>
    <row r="184" spans="2:3" ht="12.75">
      <c r="B184" s="177"/>
      <c r="C184" s="177"/>
    </row>
    <row r="185" spans="2:3" ht="12.75">
      <c r="B185" s="177"/>
      <c r="C185" s="177"/>
    </row>
    <row r="186" spans="2:3" ht="12.75">
      <c r="B186" s="177"/>
      <c r="C186" s="177"/>
    </row>
    <row r="187" spans="2:3" ht="12.75">
      <c r="B187" s="177"/>
      <c r="C187" s="177"/>
    </row>
    <row r="188" spans="2:3" ht="12.75">
      <c r="B188" s="177"/>
      <c r="C188" s="177"/>
    </row>
    <row r="189" spans="2:3" ht="12.75">
      <c r="B189" s="177"/>
      <c r="C189" s="177"/>
    </row>
    <row r="190" spans="2:3" ht="12.75">
      <c r="B190" s="177"/>
      <c r="C190" s="177"/>
    </row>
    <row r="191" spans="2:3" ht="12.75">
      <c r="B191" s="177"/>
      <c r="C191" s="177"/>
    </row>
    <row r="192" spans="2:3" ht="12.75">
      <c r="B192" s="177"/>
      <c r="C192" s="177"/>
    </row>
    <row r="193" spans="2:3" ht="12.75">
      <c r="B193" s="177"/>
      <c r="C193" s="177"/>
    </row>
    <row r="194" spans="2:3" ht="12.75">
      <c r="B194" s="177"/>
      <c r="C194" s="177"/>
    </row>
    <row r="195" spans="2:3" ht="12.75">
      <c r="B195" s="177"/>
      <c r="C195" s="177"/>
    </row>
    <row r="196" spans="2:3" ht="12.75">
      <c r="B196" s="177"/>
      <c r="C196" s="177"/>
    </row>
    <row r="197" spans="2:3" ht="12.75">
      <c r="B197" s="177"/>
      <c r="C197" s="177"/>
    </row>
    <row r="198" spans="2:3" ht="12.75">
      <c r="B198" s="177"/>
      <c r="C198" s="177"/>
    </row>
    <row r="199" spans="2:3" ht="12.75">
      <c r="B199" s="177"/>
      <c r="C199" s="177"/>
    </row>
    <row r="200" spans="2:3" ht="12.75">
      <c r="B200" s="177"/>
      <c r="C200" s="177"/>
    </row>
    <row r="201" spans="2:3" ht="12.75">
      <c r="B201" s="177"/>
      <c r="C201" s="177"/>
    </row>
    <row r="202" spans="2:3" ht="12.75">
      <c r="B202" s="177"/>
      <c r="C202" s="177"/>
    </row>
    <row r="203" spans="2:3" ht="12.75">
      <c r="B203" s="177"/>
      <c r="C203" s="177"/>
    </row>
    <row r="204" spans="2:3" ht="12.75">
      <c r="B204" s="177"/>
      <c r="C204" s="177"/>
    </row>
    <row r="205" spans="2:3" ht="12.75">
      <c r="B205" s="177"/>
      <c r="C205" s="177"/>
    </row>
    <row r="206" spans="2:3" ht="12.75">
      <c r="B206" s="177"/>
      <c r="C206" s="177"/>
    </row>
    <row r="207" spans="2:3" ht="12.75">
      <c r="B207" s="177"/>
      <c r="C207" s="177"/>
    </row>
    <row r="208" spans="2:3" ht="12.75">
      <c r="B208" s="177"/>
      <c r="C208" s="177"/>
    </row>
    <row r="209" spans="2:3" ht="12.75">
      <c r="B209" s="177"/>
      <c r="C209" s="177"/>
    </row>
    <row r="210" spans="2:3" ht="12.75">
      <c r="B210" s="177"/>
      <c r="C210" s="177"/>
    </row>
    <row r="211" spans="2:3" ht="12.75">
      <c r="B211" s="177"/>
      <c r="C211" s="177"/>
    </row>
    <row r="212" spans="2:3" ht="12.75">
      <c r="B212" s="177"/>
      <c r="C212" s="177"/>
    </row>
    <row r="213" spans="2:3" ht="12.75">
      <c r="B213" s="177"/>
      <c r="C213" s="177"/>
    </row>
    <row r="214" spans="2:3" ht="12.75">
      <c r="B214" s="177"/>
      <c r="C214" s="177"/>
    </row>
    <row r="215" spans="2:3" ht="12.75">
      <c r="B215" s="177"/>
      <c r="C215" s="177"/>
    </row>
    <row r="216" spans="2:3" ht="12.75">
      <c r="B216" s="177"/>
      <c r="C216" s="177"/>
    </row>
    <row r="217" spans="2:3" ht="12.75">
      <c r="B217" s="177"/>
      <c r="C217" s="177"/>
    </row>
    <row r="218" spans="2:3" ht="12.75">
      <c r="B218" s="177"/>
      <c r="C218" s="177"/>
    </row>
    <row r="219" spans="2:3" ht="12.75">
      <c r="B219" s="177"/>
      <c r="C219" s="177"/>
    </row>
    <row r="220" spans="2:3" ht="12.75">
      <c r="B220" s="177"/>
      <c r="C220" s="177"/>
    </row>
    <row r="221" spans="2:3" ht="12.75">
      <c r="B221" s="177"/>
      <c r="C221" s="177"/>
    </row>
    <row r="222" spans="2:3" ht="12.75">
      <c r="B222" s="177"/>
      <c r="C222" s="177"/>
    </row>
    <row r="223" spans="2:3" ht="12.75">
      <c r="B223" s="177"/>
      <c r="C223" s="177"/>
    </row>
    <row r="224" spans="2:3" ht="12.75">
      <c r="B224" s="177"/>
      <c r="C224" s="177"/>
    </row>
    <row r="225" spans="2:3" ht="12.75">
      <c r="B225" s="177"/>
      <c r="C225" s="177"/>
    </row>
    <row r="226" spans="2:3" ht="12.75">
      <c r="B226" s="177"/>
      <c r="C226" s="177"/>
    </row>
    <row r="227" spans="2:3" ht="12.75">
      <c r="B227" s="177"/>
      <c r="C227" s="177"/>
    </row>
    <row r="228" spans="2:3" ht="12.75">
      <c r="B228" s="177"/>
      <c r="C228" s="177"/>
    </row>
    <row r="229" spans="2:3" ht="12.75">
      <c r="B229" s="177"/>
      <c r="C229" s="177"/>
    </row>
    <row r="230" spans="2:3" ht="12.75">
      <c r="B230" s="177"/>
      <c r="C230" s="177"/>
    </row>
    <row r="231" spans="2:3" ht="12.75">
      <c r="B231" s="177"/>
      <c r="C231" s="177"/>
    </row>
    <row r="232" spans="2:3" ht="12.75">
      <c r="B232" s="177"/>
      <c r="C232" s="177"/>
    </row>
    <row r="233" spans="2:3" ht="12.75">
      <c r="B233" s="177"/>
      <c r="C233" s="177"/>
    </row>
    <row r="234" spans="2:3" ht="12.75">
      <c r="B234" s="177"/>
      <c r="C234" s="177"/>
    </row>
    <row r="235" spans="2:3" ht="12.75">
      <c r="B235" s="177"/>
      <c r="C235" s="177"/>
    </row>
    <row r="236" spans="2:3" ht="12.75">
      <c r="B236" s="177"/>
      <c r="C236" s="177"/>
    </row>
    <row r="237" spans="2:3" ht="12.75">
      <c r="B237" s="177"/>
      <c r="C237" s="177"/>
    </row>
    <row r="238" spans="2:3" ht="12.75">
      <c r="B238" s="177"/>
      <c r="C238" s="177"/>
    </row>
    <row r="239" spans="2:3" ht="12.75">
      <c r="B239" s="177"/>
      <c r="C239" s="177"/>
    </row>
    <row r="240" spans="2:3" ht="12.75">
      <c r="B240" s="177"/>
      <c r="C240" s="177"/>
    </row>
    <row r="241" spans="2:3" ht="12.75">
      <c r="B241" s="177"/>
      <c r="C241" s="177"/>
    </row>
    <row r="242" spans="2:3" ht="12.75">
      <c r="B242" s="177"/>
      <c r="C242" s="177"/>
    </row>
    <row r="243" spans="2:3" ht="12.75">
      <c r="B243" s="177"/>
      <c r="C243" s="177"/>
    </row>
    <row r="244" spans="2:3" ht="12.75">
      <c r="B244" s="177"/>
      <c r="C244" s="177"/>
    </row>
    <row r="245" spans="2:3" ht="12.75">
      <c r="B245" s="177"/>
      <c r="C245" s="177"/>
    </row>
    <row r="246" spans="2:3" ht="12.75">
      <c r="B246" s="177"/>
      <c r="C246" s="177"/>
    </row>
    <row r="247" spans="2:3" ht="12.75">
      <c r="B247" s="177"/>
      <c r="C247" s="177"/>
    </row>
    <row r="248" spans="2:3" ht="12.75">
      <c r="B248" s="177"/>
      <c r="C248" s="177"/>
    </row>
    <row r="249" spans="2:3" ht="12.75">
      <c r="B249" s="177"/>
      <c r="C249" s="177"/>
    </row>
    <row r="250" spans="2:3" ht="12.75">
      <c r="B250" s="177"/>
      <c r="C250" s="177"/>
    </row>
    <row r="251" spans="2:3" ht="12.75">
      <c r="B251" s="177"/>
      <c r="C251" s="177"/>
    </row>
    <row r="252" spans="2:3" ht="12.75">
      <c r="B252" s="177"/>
      <c r="C252" s="177"/>
    </row>
    <row r="253" spans="2:3" ht="12.75">
      <c r="B253" s="177"/>
      <c r="C253" s="177"/>
    </row>
    <row r="254" spans="2:3" ht="12.75">
      <c r="B254" s="177"/>
      <c r="C254" s="177"/>
    </row>
    <row r="255" spans="2:3" ht="12.75">
      <c r="B255" s="177"/>
      <c r="C255" s="177"/>
    </row>
    <row r="256" spans="2:3" ht="12.75">
      <c r="B256" s="177"/>
      <c r="C256" s="177"/>
    </row>
    <row r="257" spans="2:3" ht="12.75">
      <c r="B257" s="177"/>
      <c r="C257" s="177"/>
    </row>
    <row r="258" spans="2:3" ht="12.75">
      <c r="B258" s="177"/>
      <c r="C258" s="177"/>
    </row>
    <row r="259" spans="2:3" ht="12.75">
      <c r="B259" s="177"/>
      <c r="C259" s="177"/>
    </row>
    <row r="260" spans="2:3" ht="12.75">
      <c r="B260" s="177"/>
      <c r="C260" s="177"/>
    </row>
    <row r="261" spans="2:3" ht="12.75">
      <c r="B261" s="177"/>
      <c r="C261" s="177"/>
    </row>
    <row r="262" spans="2:3" ht="12.75">
      <c r="B262" s="177"/>
      <c r="C262" s="177"/>
    </row>
    <row r="263" spans="2:3" ht="12.75">
      <c r="B263" s="177"/>
      <c r="C263" s="177"/>
    </row>
    <row r="264" spans="2:3" ht="12.75">
      <c r="B264" s="177"/>
      <c r="C264" s="177"/>
    </row>
    <row r="265" spans="2:3" ht="12.75">
      <c r="B265" s="177"/>
      <c r="C265" s="177"/>
    </row>
    <row r="266" spans="2:3" ht="12.75">
      <c r="B266" s="177"/>
      <c r="C266" s="177"/>
    </row>
    <row r="267" spans="2:3" ht="12.75">
      <c r="B267" s="177"/>
      <c r="C267" s="177"/>
    </row>
    <row r="268" spans="2:3" ht="12.75">
      <c r="B268" s="177"/>
      <c r="C268" s="177"/>
    </row>
    <row r="269" spans="2:3" ht="12.75">
      <c r="B269" s="177"/>
      <c r="C269" s="177"/>
    </row>
    <row r="270" spans="2:3" ht="12.75">
      <c r="B270" s="177"/>
      <c r="C270" s="177"/>
    </row>
    <row r="271" spans="2:3" ht="12.75">
      <c r="B271" s="177"/>
      <c r="C271" s="177"/>
    </row>
    <row r="272" spans="2:3" ht="12.75">
      <c r="B272" s="177"/>
      <c r="C272" s="177"/>
    </row>
    <row r="273" spans="2:3" ht="12.75">
      <c r="B273" s="177"/>
      <c r="C273" s="177"/>
    </row>
    <row r="274" spans="2:3" ht="12.75">
      <c r="B274" s="177"/>
      <c r="C274" s="177"/>
    </row>
    <row r="275" spans="2:3" ht="12.75">
      <c r="B275" s="177"/>
      <c r="C275" s="177"/>
    </row>
    <row r="276" spans="2:3" ht="12.75">
      <c r="B276" s="177"/>
      <c r="C276" s="177"/>
    </row>
    <row r="277" spans="2:3" ht="12.75">
      <c r="B277" s="177"/>
      <c r="C277" s="177"/>
    </row>
    <row r="278" spans="2:3" ht="12.75">
      <c r="B278" s="177"/>
      <c r="C278" s="177"/>
    </row>
    <row r="279" spans="2:3" ht="12.75">
      <c r="B279" s="177"/>
      <c r="C279" s="177"/>
    </row>
    <row r="280" spans="2:3" ht="12.75">
      <c r="B280" s="177"/>
      <c r="C280" s="177"/>
    </row>
    <row r="281" spans="2:3" ht="12.75">
      <c r="B281" s="177"/>
      <c r="C281" s="177"/>
    </row>
    <row r="282" spans="2:3" ht="12.75">
      <c r="B282" s="177"/>
      <c r="C282" s="177"/>
    </row>
    <row r="283" spans="2:3" ht="12.75">
      <c r="B283" s="177"/>
      <c r="C283" s="177"/>
    </row>
    <row r="284" spans="2:3" ht="12.75">
      <c r="B284" s="177"/>
      <c r="C284" s="177"/>
    </row>
    <row r="285" spans="2:3" ht="12.75">
      <c r="B285" s="177"/>
      <c r="C285" s="177"/>
    </row>
    <row r="286" spans="2:3" ht="12.75">
      <c r="B286" s="177"/>
      <c r="C286" s="177"/>
    </row>
    <row r="287" spans="2:3" ht="12.75">
      <c r="B287" s="177"/>
      <c r="C287" s="177"/>
    </row>
    <row r="288" spans="2:3" ht="12.75">
      <c r="B288" s="177"/>
      <c r="C288" s="177"/>
    </row>
    <row r="289" spans="2:3" ht="12.75">
      <c r="B289" s="177"/>
      <c r="C289" s="177"/>
    </row>
    <row r="290" spans="2:3" ht="12.75">
      <c r="B290" s="177"/>
      <c r="C290" s="177"/>
    </row>
    <row r="291" spans="2:3" ht="12.75">
      <c r="B291" s="177"/>
      <c r="C291" s="177"/>
    </row>
    <row r="292" spans="2:3" ht="12.75">
      <c r="B292" s="177"/>
      <c r="C292" s="177"/>
    </row>
    <row r="293" spans="2:3" ht="12.75">
      <c r="B293" s="177"/>
      <c r="C293" s="177"/>
    </row>
    <row r="294" spans="2:3" ht="12.75">
      <c r="B294" s="177"/>
      <c r="C294" s="177"/>
    </row>
    <row r="295" spans="2:3" ht="12.75">
      <c r="B295" s="177"/>
      <c r="C295" s="177"/>
    </row>
    <row r="296" spans="2:3" ht="12.75">
      <c r="B296" s="177"/>
      <c r="C296" s="177"/>
    </row>
    <row r="297" spans="2:3" ht="12.75">
      <c r="B297" s="177"/>
      <c r="C297" s="177"/>
    </row>
    <row r="298" spans="2:3" ht="12.75">
      <c r="B298" s="177"/>
      <c r="C298" s="177"/>
    </row>
    <row r="299" spans="2:3" ht="12.75">
      <c r="B299" s="177"/>
      <c r="C299" s="177"/>
    </row>
    <row r="300" spans="2:3" ht="12.75">
      <c r="B300" s="177"/>
      <c r="C300" s="177"/>
    </row>
    <row r="301" spans="2:3" ht="12.75">
      <c r="B301" s="177"/>
      <c r="C301" s="177"/>
    </row>
    <row r="302" spans="2:3" ht="12.75">
      <c r="B302" s="177"/>
      <c r="C302" s="177"/>
    </row>
    <row r="303" spans="2:3" ht="12.75">
      <c r="B303" s="177"/>
      <c r="C303" s="177"/>
    </row>
    <row r="304" spans="2:3" ht="12.75">
      <c r="B304" s="177"/>
      <c r="C304" s="177"/>
    </row>
    <row r="305" spans="2:3" ht="12.75">
      <c r="B305" s="177"/>
      <c r="C305" s="177"/>
    </row>
    <row r="306" spans="2:3" ht="12.75">
      <c r="B306" s="177"/>
      <c r="C306" s="177"/>
    </row>
    <row r="307" spans="2:3" ht="12.75">
      <c r="B307" s="177"/>
      <c r="C307" s="177"/>
    </row>
    <row r="308" spans="2:3" ht="12.75">
      <c r="B308" s="177"/>
      <c r="C308" s="177"/>
    </row>
    <row r="309" spans="2:3" ht="12.75">
      <c r="B309" s="177"/>
      <c r="C309" s="177"/>
    </row>
    <row r="310" spans="2:3" ht="12.75">
      <c r="B310" s="177"/>
      <c r="C310" s="177"/>
    </row>
    <row r="311" spans="2:3" ht="12.75">
      <c r="B311" s="177"/>
      <c r="C311" s="177"/>
    </row>
    <row r="312" spans="2:3" ht="12.75">
      <c r="B312" s="177"/>
      <c r="C312" s="177"/>
    </row>
    <row r="313" spans="2:3" ht="12.75">
      <c r="B313" s="177"/>
      <c r="C313" s="177"/>
    </row>
    <row r="314" spans="2:3" ht="12.75">
      <c r="B314" s="177"/>
      <c r="C314" s="177"/>
    </row>
    <row r="315" spans="2:3" ht="12.75">
      <c r="B315" s="177"/>
      <c r="C315" s="177"/>
    </row>
    <row r="316" spans="2:3" ht="12.75">
      <c r="B316" s="177"/>
      <c r="C316" s="177"/>
    </row>
    <row r="317" spans="2:3" ht="12.75">
      <c r="B317" s="177"/>
      <c r="C317" s="177"/>
    </row>
    <row r="318" spans="2:3" ht="12.75">
      <c r="B318" s="177"/>
      <c r="C318" s="177"/>
    </row>
    <row r="319" spans="2:3" ht="12.75">
      <c r="B319" s="177"/>
      <c r="C319" s="177"/>
    </row>
    <row r="320" spans="2:3" ht="12.75">
      <c r="B320" s="177"/>
      <c r="C320" s="177"/>
    </row>
    <row r="321" spans="2:3" ht="12.75">
      <c r="B321" s="177"/>
      <c r="C321" s="177"/>
    </row>
    <row r="322" spans="2:3" ht="12.75">
      <c r="B322" s="177"/>
      <c r="C322" s="177"/>
    </row>
    <row r="323" spans="2:3" ht="12.75">
      <c r="B323" s="177"/>
      <c r="C323" s="177"/>
    </row>
    <row r="324" spans="2:3" ht="12.75">
      <c r="B324" s="177"/>
      <c r="C324" s="177"/>
    </row>
    <row r="325" spans="2:3" ht="12.75">
      <c r="B325" s="177"/>
      <c r="C325" s="177"/>
    </row>
    <row r="326" spans="2:3" ht="12.75">
      <c r="B326" s="177"/>
      <c r="C326" s="177"/>
    </row>
    <row r="327" spans="2:3" ht="12.75">
      <c r="B327" s="177"/>
      <c r="C327" s="177"/>
    </row>
    <row r="328" spans="2:3" ht="12.75">
      <c r="B328" s="177"/>
      <c r="C328" s="177"/>
    </row>
    <row r="329" spans="2:3" ht="12.75">
      <c r="B329" s="177"/>
      <c r="C329" s="177"/>
    </row>
    <row r="330" spans="2:3" ht="12.75">
      <c r="B330" s="177"/>
      <c r="C330" s="177"/>
    </row>
    <row r="331" spans="2:3" ht="12.75">
      <c r="B331" s="177"/>
      <c r="C331" s="177"/>
    </row>
    <row r="332" spans="2:3" ht="12.75">
      <c r="B332" s="177"/>
      <c r="C332" s="177"/>
    </row>
    <row r="333" spans="2:3" ht="12.75">
      <c r="B333" s="177"/>
      <c r="C333" s="177"/>
    </row>
    <row r="334" spans="2:3" ht="12.75">
      <c r="B334" s="177"/>
      <c r="C334" s="177"/>
    </row>
    <row r="335" spans="2:3" ht="12.75">
      <c r="B335" s="177"/>
      <c r="C335" s="177"/>
    </row>
    <row r="336" spans="2:3" ht="12.75">
      <c r="B336" s="177"/>
      <c r="C336" s="177"/>
    </row>
    <row r="337" spans="2:3" ht="12.75">
      <c r="B337" s="177"/>
      <c r="C337" s="177"/>
    </row>
    <row r="338" spans="2:3" ht="12.75">
      <c r="B338" s="177"/>
      <c r="C338" s="177"/>
    </row>
    <row r="339" spans="2:3" ht="12.75">
      <c r="B339" s="177"/>
      <c r="C339" s="177"/>
    </row>
    <row r="340" spans="2:3" ht="12.75">
      <c r="B340" s="177"/>
      <c r="C340" s="177"/>
    </row>
    <row r="341" spans="2:3" ht="12.75">
      <c r="B341" s="177"/>
      <c r="C341" s="177"/>
    </row>
    <row r="342" spans="2:3" ht="12.75">
      <c r="B342" s="177"/>
      <c r="C342" s="177"/>
    </row>
    <row r="343" spans="2:3" ht="12.75">
      <c r="B343" s="177"/>
      <c r="C343" s="177"/>
    </row>
    <row r="344" spans="2:3" ht="12.75">
      <c r="B344" s="177"/>
      <c r="C344" s="177"/>
    </row>
    <row r="345" spans="2:3" ht="12.75">
      <c r="B345" s="177"/>
      <c r="C345" s="177"/>
    </row>
    <row r="346" spans="2:3" ht="12.75">
      <c r="B346" s="177"/>
      <c r="C346" s="177"/>
    </row>
    <row r="347" spans="2:3" ht="12.75">
      <c r="B347" s="177"/>
      <c r="C347" s="177"/>
    </row>
    <row r="348" spans="2:3" ht="12.75">
      <c r="B348" s="177"/>
      <c r="C348" s="177"/>
    </row>
    <row r="349" spans="2:3" ht="12.75">
      <c r="B349" s="177"/>
      <c r="C349" s="177"/>
    </row>
    <row r="350" spans="2:3" ht="12.75">
      <c r="B350" s="177"/>
      <c r="C350" s="177"/>
    </row>
    <row r="351" spans="2:3" ht="12.75">
      <c r="B351" s="177"/>
      <c r="C351" s="177"/>
    </row>
    <row r="352" spans="2:3" ht="12.75">
      <c r="B352" s="177"/>
      <c r="C352" s="177"/>
    </row>
    <row r="353" spans="2:3" ht="12.75">
      <c r="B353" s="177"/>
      <c r="C353" s="177"/>
    </row>
    <row r="354" spans="2:3" ht="12.75">
      <c r="B354" s="177"/>
      <c r="C354" s="177"/>
    </row>
    <row r="355" spans="2:3" ht="12.75">
      <c r="B355" s="177"/>
      <c r="C355" s="177"/>
    </row>
    <row r="356" spans="2:3" ht="12.75">
      <c r="B356" s="177"/>
      <c r="C356" s="177"/>
    </row>
    <row r="357" spans="2:3" ht="12.75">
      <c r="B357" s="177"/>
      <c r="C357" s="177"/>
    </row>
    <row r="358" spans="2:3" ht="12.75">
      <c r="B358" s="177"/>
      <c r="C358" s="177"/>
    </row>
    <row r="359" spans="2:3" ht="12.75">
      <c r="B359" s="177"/>
      <c r="C359" s="177"/>
    </row>
    <row r="360" spans="2:3" ht="12.75">
      <c r="B360" s="177"/>
      <c r="C360" s="177"/>
    </row>
    <row r="361" spans="2:3" ht="12.75">
      <c r="B361" s="177"/>
      <c r="C361" s="177"/>
    </row>
    <row r="362" spans="2:3" ht="12.75">
      <c r="B362" s="177"/>
      <c r="C362" s="177"/>
    </row>
    <row r="363" spans="2:3" ht="12.75">
      <c r="B363" s="177"/>
      <c r="C363" s="177"/>
    </row>
    <row r="364" spans="2:3" ht="12.75">
      <c r="B364" s="177"/>
      <c r="C364" s="177"/>
    </row>
    <row r="365" spans="2:3" ht="12.75">
      <c r="B365" s="177"/>
      <c r="C365" s="177"/>
    </row>
    <row r="366" spans="2:3" ht="12.75">
      <c r="B366" s="177"/>
      <c r="C366" s="177"/>
    </row>
    <row r="367" spans="2:3" ht="12.75">
      <c r="B367" s="177"/>
      <c r="C367" s="177"/>
    </row>
    <row r="368" spans="2:3" ht="12.75">
      <c r="B368" s="177"/>
      <c r="C368" s="177"/>
    </row>
    <row r="369" spans="2:3" ht="12.75">
      <c r="B369" s="177"/>
      <c r="C369" s="177"/>
    </row>
    <row r="370" spans="2:3" ht="12.75">
      <c r="B370" s="177"/>
      <c r="C370" s="177"/>
    </row>
    <row r="371" spans="2:3" ht="12.75">
      <c r="B371" s="177"/>
      <c r="C371" s="177"/>
    </row>
    <row r="372" spans="2:3" ht="12.75">
      <c r="B372" s="177"/>
      <c r="C372" s="177"/>
    </row>
    <row r="373" spans="2:3" ht="12.75">
      <c r="B373" s="177"/>
      <c r="C373" s="177"/>
    </row>
    <row r="374" spans="2:3" ht="12.75">
      <c r="B374" s="177"/>
      <c r="C374" s="177"/>
    </row>
    <row r="375" spans="2:3" ht="12.75">
      <c r="B375" s="177"/>
      <c r="C375" s="177"/>
    </row>
    <row r="376" spans="2:3" ht="12.75">
      <c r="B376" s="177"/>
      <c r="C376" s="177"/>
    </row>
    <row r="377" spans="2:3" ht="12.75">
      <c r="B377" s="177"/>
      <c r="C377" s="177"/>
    </row>
    <row r="378" spans="2:3" ht="12.75">
      <c r="B378" s="177"/>
      <c r="C378" s="177"/>
    </row>
    <row r="379" spans="2:3" ht="12.75">
      <c r="B379" s="177"/>
      <c r="C379" s="177"/>
    </row>
    <row r="380" spans="2:3" ht="12.75">
      <c r="B380" s="177"/>
      <c r="C380" s="177"/>
    </row>
    <row r="381" spans="2:3" ht="12.75">
      <c r="B381" s="177"/>
      <c r="C381" s="177"/>
    </row>
    <row r="382" spans="2:3" ht="12.75">
      <c r="B382" s="177"/>
      <c r="C382" s="177"/>
    </row>
    <row r="383" spans="2:3" ht="12.75">
      <c r="B383" s="177"/>
      <c r="C383" s="177"/>
    </row>
    <row r="384" spans="2:3" ht="12.75">
      <c r="B384" s="177"/>
      <c r="C384" s="177"/>
    </row>
    <row r="385" spans="2:3" ht="12.75">
      <c r="B385" s="177"/>
      <c r="C385" s="177"/>
    </row>
    <row r="386" spans="2:3" ht="12.75">
      <c r="B386" s="177"/>
      <c r="C386" s="177"/>
    </row>
    <row r="387" spans="2:3" ht="12.75">
      <c r="B387" s="177"/>
      <c r="C387" s="177"/>
    </row>
    <row r="388" spans="2:3" ht="12.75">
      <c r="B388" s="177"/>
      <c r="C388" s="177"/>
    </row>
    <row r="389" spans="2:3" ht="12.75">
      <c r="B389" s="177"/>
      <c r="C389" s="177"/>
    </row>
    <row r="390" spans="2:3" ht="12.75">
      <c r="B390" s="177"/>
      <c r="C390" s="177"/>
    </row>
    <row r="391" spans="2:3" ht="12.75">
      <c r="B391" s="177"/>
      <c r="C391" s="177"/>
    </row>
    <row r="392" spans="2:3" ht="12.75">
      <c r="B392" s="177"/>
      <c r="C392" s="177"/>
    </row>
    <row r="393" spans="2:3" ht="12.75">
      <c r="B393" s="177"/>
      <c r="C393" s="177"/>
    </row>
    <row r="394" spans="2:3" ht="12.75">
      <c r="B394" s="177"/>
      <c r="C394" s="177"/>
    </row>
    <row r="395" spans="2:3" ht="12.75">
      <c r="B395" s="177"/>
      <c r="C395" s="177"/>
    </row>
    <row r="396" spans="2:3" ht="12.75">
      <c r="B396" s="177"/>
      <c r="C396" s="177"/>
    </row>
    <row r="397" spans="2:3" ht="12.75">
      <c r="B397" s="177"/>
      <c r="C397" s="177"/>
    </row>
    <row r="398" spans="2:3" ht="12.75">
      <c r="B398" s="177"/>
      <c r="C398" s="177"/>
    </row>
    <row r="399" spans="2:3" ht="12.75">
      <c r="B399" s="177"/>
      <c r="C399" s="177"/>
    </row>
    <row r="400" spans="2:3" ht="12.75">
      <c r="B400" s="177"/>
      <c r="C400" s="177"/>
    </row>
    <row r="401" spans="2:3" ht="12.75">
      <c r="B401" s="177"/>
      <c r="C401" s="177"/>
    </row>
    <row r="402" spans="2:3" ht="12.75">
      <c r="B402" s="177"/>
      <c r="C402" s="177"/>
    </row>
    <row r="403" spans="2:3" ht="12.75">
      <c r="B403" s="177"/>
      <c r="C403" s="177"/>
    </row>
    <row r="404" spans="2:3" ht="12.75">
      <c r="B404" s="177"/>
      <c r="C404" s="177"/>
    </row>
    <row r="405" spans="2:3" ht="12.75">
      <c r="B405" s="177"/>
      <c r="C405" s="177"/>
    </row>
    <row r="406" spans="2:3" ht="12.75">
      <c r="B406" s="177"/>
      <c r="C406" s="177"/>
    </row>
    <row r="407" spans="2:3" ht="12.75">
      <c r="B407" s="177"/>
      <c r="C407" s="177"/>
    </row>
    <row r="408" spans="2:3" ht="12.75">
      <c r="B408" s="177"/>
      <c r="C408" s="177"/>
    </row>
    <row r="409" spans="2:3" ht="12.75">
      <c r="B409" s="177"/>
      <c r="C409" s="177"/>
    </row>
    <row r="410" spans="2:3" ht="12.75">
      <c r="B410" s="177"/>
      <c r="C410" s="177"/>
    </row>
    <row r="411" spans="2:3" ht="12.75">
      <c r="B411" s="177"/>
      <c r="C411" s="177"/>
    </row>
    <row r="412" spans="2:3" ht="12.75">
      <c r="B412" s="177"/>
      <c r="C412" s="177"/>
    </row>
    <row r="413" spans="2:3" ht="12.75">
      <c r="B413" s="177"/>
      <c r="C413" s="177"/>
    </row>
    <row r="414" spans="2:3" ht="12.75">
      <c r="B414" s="177"/>
      <c r="C414" s="177"/>
    </row>
    <row r="415" spans="2:3" ht="12.75">
      <c r="B415" s="177"/>
      <c r="C415" s="177"/>
    </row>
    <row r="416" spans="2:3" ht="12.75">
      <c r="B416" s="177"/>
      <c r="C416" s="177"/>
    </row>
    <row r="417" spans="2:3" ht="12.75">
      <c r="B417" s="177"/>
      <c r="C417" s="177"/>
    </row>
    <row r="418" spans="2:3" ht="12.75">
      <c r="B418" s="177"/>
      <c r="C418" s="177"/>
    </row>
    <row r="419" spans="2:3" ht="12.75">
      <c r="B419" s="177"/>
      <c r="C419" s="177"/>
    </row>
    <row r="420" spans="2:3" ht="12.75">
      <c r="B420" s="177"/>
      <c r="C420" s="177"/>
    </row>
    <row r="421" spans="2:3" ht="12.75">
      <c r="B421" s="177"/>
      <c r="C421" s="177"/>
    </row>
    <row r="422" spans="2:3" ht="12.75">
      <c r="B422" s="177"/>
      <c r="C422" s="177"/>
    </row>
    <row r="423" spans="2:3" ht="12.75">
      <c r="B423" s="177"/>
      <c r="C423" s="177"/>
    </row>
    <row r="424" spans="2:3" ht="12.75">
      <c r="B424" s="177"/>
      <c r="C424" s="177"/>
    </row>
    <row r="425" spans="2:3" ht="12.75">
      <c r="B425" s="177"/>
      <c r="C425" s="177"/>
    </row>
    <row r="426" spans="2:3" ht="12.75">
      <c r="B426" s="177"/>
      <c r="C426" s="177"/>
    </row>
    <row r="427" spans="2:3" ht="12.75">
      <c r="B427" s="177"/>
      <c r="C427" s="177"/>
    </row>
    <row r="428" spans="2:3" ht="12.75">
      <c r="B428" s="177"/>
      <c r="C428" s="177"/>
    </row>
    <row r="429" spans="2:3" ht="12.75">
      <c r="B429" s="177"/>
      <c r="C429" s="177"/>
    </row>
    <row r="430" spans="2:3" ht="12.75">
      <c r="B430" s="177"/>
      <c r="C430" s="177"/>
    </row>
    <row r="431" spans="2:3" ht="12.75">
      <c r="B431" s="177"/>
      <c r="C431" s="177"/>
    </row>
    <row r="432" spans="2:3" ht="12.75">
      <c r="B432" s="177"/>
      <c r="C432" s="177"/>
    </row>
    <row r="433" spans="2:3" ht="12.75">
      <c r="B433" s="177"/>
      <c r="C433" s="177"/>
    </row>
    <row r="434" spans="2:3" ht="12.75">
      <c r="B434" s="177"/>
      <c r="C434" s="177"/>
    </row>
    <row r="435" spans="2:3" ht="12.75">
      <c r="B435" s="177"/>
      <c r="C435" s="177"/>
    </row>
    <row r="436" spans="2:3" ht="12.75">
      <c r="B436" s="177"/>
      <c r="C436" s="177"/>
    </row>
    <row r="437" spans="2:3" ht="12.75">
      <c r="B437" s="177"/>
      <c r="C437" s="177"/>
    </row>
    <row r="438" spans="2:3" ht="12.75">
      <c r="B438" s="177"/>
      <c r="C438" s="177"/>
    </row>
    <row r="439" spans="2:3" ht="12.75">
      <c r="B439" s="177"/>
      <c r="C439" s="177"/>
    </row>
    <row r="440" spans="2:3" ht="12.75">
      <c r="B440" s="177"/>
      <c r="C440" s="177"/>
    </row>
    <row r="441" spans="2:3" ht="12.75">
      <c r="B441" s="177"/>
      <c r="C441" s="177"/>
    </row>
    <row r="442" spans="2:3" ht="12.75">
      <c r="B442" s="177"/>
      <c r="C442" s="177"/>
    </row>
    <row r="443" spans="2:3" ht="12.75">
      <c r="B443" s="177"/>
      <c r="C443" s="177"/>
    </row>
    <row r="444" spans="2:3" ht="12.75">
      <c r="B444" s="177"/>
      <c r="C444" s="177"/>
    </row>
    <row r="445" spans="2:3" ht="12.75">
      <c r="B445" s="177"/>
      <c r="C445" s="177"/>
    </row>
    <row r="446" spans="2:3" ht="12.75">
      <c r="B446" s="177"/>
      <c r="C446" s="177"/>
    </row>
    <row r="447" spans="2:3" ht="12.75">
      <c r="B447" s="177"/>
      <c r="C447" s="177"/>
    </row>
    <row r="448" spans="2:3" ht="12.75">
      <c r="B448" s="177"/>
      <c r="C448" s="177"/>
    </row>
    <row r="449" spans="2:3" ht="12.75">
      <c r="B449" s="177"/>
      <c r="C449" s="177"/>
    </row>
    <row r="450" spans="2:3" ht="12.75">
      <c r="B450" s="177"/>
      <c r="C450" s="177"/>
    </row>
    <row r="451" spans="2:3" ht="12.75">
      <c r="B451" s="177"/>
      <c r="C451" s="177"/>
    </row>
    <row r="452" spans="2:3" ht="12.75">
      <c r="B452" s="177"/>
      <c r="C452" s="177"/>
    </row>
    <row r="453" spans="2:3" ht="12.75">
      <c r="B453" s="177"/>
      <c r="C453" s="177"/>
    </row>
    <row r="454" spans="2:3" ht="12.75">
      <c r="B454" s="177"/>
      <c r="C454" s="177"/>
    </row>
    <row r="455" spans="2:3" ht="12.75">
      <c r="B455" s="177"/>
      <c r="C455" s="177"/>
    </row>
    <row r="456" spans="2:3" ht="12.75">
      <c r="B456" s="177"/>
      <c r="C456" s="177"/>
    </row>
    <row r="457" spans="2:3" ht="12.75">
      <c r="B457" s="177"/>
      <c r="C457" s="177"/>
    </row>
    <row r="458" spans="2:3" ht="12.75">
      <c r="B458" s="177"/>
      <c r="C458" s="177"/>
    </row>
    <row r="459" spans="2:3" ht="12.75">
      <c r="B459" s="177"/>
      <c r="C459" s="177"/>
    </row>
    <row r="460" spans="2:3" ht="12.75">
      <c r="B460" s="177"/>
      <c r="C460" s="177"/>
    </row>
    <row r="461" spans="2:3" ht="12.75">
      <c r="B461" s="177"/>
      <c r="C461" s="177"/>
    </row>
    <row r="462" spans="2:3" ht="12.75">
      <c r="B462" s="177"/>
      <c r="C462" s="177"/>
    </row>
    <row r="463" spans="2:3" ht="12.75">
      <c r="B463" s="177"/>
      <c r="C463" s="177"/>
    </row>
    <row r="464" spans="2:3" ht="12.75">
      <c r="B464" s="177"/>
      <c r="C464" s="177"/>
    </row>
    <row r="465" spans="2:3" ht="12.75">
      <c r="B465" s="177"/>
      <c r="C465" s="177"/>
    </row>
    <row r="466" spans="2:3" ht="12.75">
      <c r="B466" s="177"/>
      <c r="C466" s="177"/>
    </row>
    <row r="467" spans="2:3" ht="12.75">
      <c r="B467" s="177"/>
      <c r="C467" s="177"/>
    </row>
    <row r="468" spans="2:3" ht="12.75">
      <c r="B468" s="177"/>
      <c r="C468" s="177"/>
    </row>
    <row r="469" spans="2:3" ht="12.75">
      <c r="B469" s="177"/>
      <c r="C469" s="177"/>
    </row>
    <row r="470" spans="2:3" ht="12.75">
      <c r="B470" s="177"/>
      <c r="C470" s="177"/>
    </row>
    <row r="471" spans="2:3" ht="12.75">
      <c r="B471" s="177"/>
      <c r="C471" s="177"/>
    </row>
    <row r="472" spans="2:3" ht="12.75">
      <c r="B472" s="177"/>
      <c r="C472" s="177"/>
    </row>
    <row r="473" spans="2:3" ht="12.75">
      <c r="B473" s="177"/>
      <c r="C473" s="177"/>
    </row>
    <row r="474" spans="2:3" ht="12.75">
      <c r="B474" s="177"/>
      <c r="C474" s="177"/>
    </row>
    <row r="475" spans="2:3" ht="12.75">
      <c r="B475" s="177"/>
      <c r="C475" s="177"/>
    </row>
    <row r="476" spans="2:3" ht="12.75">
      <c r="B476" s="177"/>
      <c r="C476" s="177"/>
    </row>
    <row r="477" spans="2:3" ht="12.75">
      <c r="B477" s="177"/>
      <c r="C477" s="177"/>
    </row>
    <row r="478" spans="2:3" ht="12.75">
      <c r="B478" s="177"/>
      <c r="C478" s="177"/>
    </row>
    <row r="479" spans="2:3" ht="12.75">
      <c r="B479" s="177"/>
      <c r="C479" s="177"/>
    </row>
    <row r="480" spans="2:3" ht="12.75">
      <c r="B480" s="177"/>
      <c r="C480" s="177"/>
    </row>
    <row r="481" spans="2:3" ht="12.75">
      <c r="B481" s="177"/>
      <c r="C481" s="177"/>
    </row>
    <row r="482" spans="2:3" ht="12.75">
      <c r="B482" s="177"/>
      <c r="C482" s="177"/>
    </row>
    <row r="483" spans="2:3" ht="12.75">
      <c r="B483" s="177"/>
      <c r="C483" s="177"/>
    </row>
    <row r="484" spans="2:3" ht="12.75">
      <c r="B484" s="177"/>
      <c r="C484" s="177"/>
    </row>
    <row r="485" spans="2:3" ht="12.75">
      <c r="B485" s="177"/>
      <c r="C485" s="177"/>
    </row>
    <row r="486" spans="2:3" ht="12.75">
      <c r="B486" s="177"/>
      <c r="C486" s="177"/>
    </row>
    <row r="487" spans="2:3" ht="12.75">
      <c r="B487" s="177"/>
      <c r="C487" s="177"/>
    </row>
    <row r="488" spans="2:3" ht="12.75">
      <c r="B488" s="177"/>
      <c r="C488" s="177"/>
    </row>
    <row r="489" spans="2:3" ht="12.75">
      <c r="B489" s="177"/>
      <c r="C489" s="177"/>
    </row>
    <row r="490" spans="2:3" ht="12.75">
      <c r="B490" s="177"/>
      <c r="C490" s="177"/>
    </row>
    <row r="491" spans="2:3" ht="12.75">
      <c r="B491" s="177"/>
      <c r="C491" s="177"/>
    </row>
    <row r="492" spans="2:3" ht="12.75">
      <c r="B492" s="177"/>
      <c r="C492" s="177"/>
    </row>
    <row r="493" spans="2:3" ht="12.75">
      <c r="B493" s="177"/>
      <c r="C493" s="177"/>
    </row>
    <row r="494" spans="2:3" ht="12.75">
      <c r="B494" s="177"/>
      <c r="C494" s="177"/>
    </row>
    <row r="495" spans="2:3" ht="12.75">
      <c r="B495" s="177"/>
      <c r="C495" s="177"/>
    </row>
    <row r="496" spans="2:3" ht="12.75">
      <c r="B496" s="177"/>
      <c r="C496" s="177"/>
    </row>
    <row r="497" spans="2:3" ht="12.75">
      <c r="B497" s="177"/>
      <c r="C497" s="177"/>
    </row>
    <row r="498" spans="2:3" ht="12.75">
      <c r="B498" s="177"/>
      <c r="C498" s="177"/>
    </row>
    <row r="499" spans="2:3" ht="12.75">
      <c r="B499" s="177"/>
      <c r="C499" s="177"/>
    </row>
    <row r="500" spans="2:3" ht="12.75">
      <c r="B500" s="177"/>
      <c r="C500" s="177"/>
    </row>
    <row r="501" spans="2:3" ht="12.75">
      <c r="B501" s="177"/>
      <c r="C501" s="177"/>
    </row>
    <row r="502" spans="2:3" ht="12.75">
      <c r="B502" s="177"/>
      <c r="C502" s="177"/>
    </row>
    <row r="503" spans="2:3" ht="12.75">
      <c r="B503" s="177"/>
      <c r="C503" s="177"/>
    </row>
    <row r="504" spans="2:3" ht="12.75">
      <c r="B504" s="177"/>
      <c r="C504" s="177"/>
    </row>
    <row r="505" spans="2:3" ht="12.75">
      <c r="B505" s="177"/>
      <c r="C505" s="177"/>
    </row>
    <row r="506" spans="2:3" ht="12.75">
      <c r="B506" s="177"/>
      <c r="C506" s="177"/>
    </row>
    <row r="507" spans="2:3" ht="12.75">
      <c r="B507" s="177"/>
      <c r="C507" s="177"/>
    </row>
    <row r="508" spans="2:3" ht="12.75">
      <c r="B508" s="177"/>
      <c r="C508" s="177"/>
    </row>
    <row r="509" spans="2:3" ht="12.75">
      <c r="B509" s="177"/>
      <c r="C509" s="177"/>
    </row>
    <row r="510" spans="2:3" ht="12.75">
      <c r="B510" s="177"/>
      <c r="C510" s="177"/>
    </row>
    <row r="511" spans="2:3" ht="12.75">
      <c r="B511" s="177"/>
      <c r="C511" s="177"/>
    </row>
    <row r="512" spans="2:3" ht="12.75">
      <c r="B512" s="177"/>
      <c r="C512" s="177"/>
    </row>
    <row r="513" spans="2:3" ht="12.75">
      <c r="B513" s="177"/>
      <c r="C513" s="177"/>
    </row>
    <row r="514" spans="2:3" ht="12.75">
      <c r="B514" s="177"/>
      <c r="C514" s="177"/>
    </row>
    <row r="515" spans="2:3" ht="12.75">
      <c r="B515" s="177"/>
      <c r="C515" s="177"/>
    </row>
    <row r="516" spans="2:3" ht="12.75">
      <c r="B516" s="177"/>
      <c r="C516" s="177"/>
    </row>
    <row r="517" spans="2:3" ht="12.75">
      <c r="B517" s="177"/>
      <c r="C517" s="177"/>
    </row>
    <row r="518" spans="2:3" ht="12.75">
      <c r="B518" s="177"/>
      <c r="C518" s="177"/>
    </row>
    <row r="519" spans="2:3" ht="12.75">
      <c r="B519" s="177"/>
      <c r="C519" s="177"/>
    </row>
    <row r="520" spans="2:3" ht="12.75">
      <c r="B520" s="177"/>
      <c r="C520" s="177"/>
    </row>
    <row r="521" spans="2:3" ht="12.75">
      <c r="B521" s="177"/>
      <c r="C521" s="177"/>
    </row>
    <row r="522" spans="2:3" ht="12.75">
      <c r="B522" s="177"/>
      <c r="C522" s="177"/>
    </row>
    <row r="523" spans="2:3" ht="12.75">
      <c r="B523" s="177"/>
      <c r="C523" s="177"/>
    </row>
    <row r="524" spans="2:3" ht="12.75">
      <c r="B524" s="177"/>
      <c r="C524" s="177"/>
    </row>
    <row r="525" spans="2:3" ht="12.75">
      <c r="B525" s="177"/>
      <c r="C525" s="177"/>
    </row>
    <row r="526" spans="2:3" ht="12.75">
      <c r="B526" s="177"/>
      <c r="C526" s="177"/>
    </row>
    <row r="527" spans="2:3" ht="12.75">
      <c r="B527" s="177"/>
      <c r="C527" s="177"/>
    </row>
    <row r="528" spans="2:3" ht="12.75">
      <c r="B528" s="177"/>
      <c r="C528" s="177"/>
    </row>
    <row r="529" spans="2:3" ht="12.75">
      <c r="B529" s="177"/>
      <c r="C529" s="177"/>
    </row>
    <row r="530" spans="2:3" ht="12.75">
      <c r="B530" s="177"/>
      <c r="C530" s="177"/>
    </row>
    <row r="531" spans="2:3" ht="12.75">
      <c r="B531" s="177"/>
      <c r="C531" s="177"/>
    </row>
    <row r="532" spans="2:3" ht="12.75">
      <c r="B532" s="177"/>
      <c r="C532" s="177"/>
    </row>
    <row r="533" spans="2:3" ht="12.75">
      <c r="B533" s="177"/>
      <c r="C533" s="177"/>
    </row>
    <row r="534" spans="2:3" ht="12.75">
      <c r="B534" s="177"/>
      <c r="C534" s="177"/>
    </row>
    <row r="535" spans="2:3" ht="12.75">
      <c r="B535" s="177"/>
      <c r="C535" s="177"/>
    </row>
    <row r="536" spans="2:3" ht="12.75">
      <c r="B536" s="177"/>
      <c r="C536" s="177"/>
    </row>
    <row r="537" spans="2:3" ht="12.75">
      <c r="B537" s="177"/>
      <c r="C537" s="177"/>
    </row>
    <row r="538" spans="2:3" ht="12.75">
      <c r="B538" s="177"/>
      <c r="C538" s="177"/>
    </row>
    <row r="539" spans="2:3" ht="12.75">
      <c r="B539" s="177"/>
      <c r="C539" s="177"/>
    </row>
    <row r="540" spans="2:3" ht="12.75">
      <c r="B540" s="177"/>
      <c r="C540" s="177"/>
    </row>
    <row r="541" spans="2:3" ht="12.75">
      <c r="B541" s="177"/>
      <c r="C541" s="177"/>
    </row>
    <row r="542" spans="2:3" ht="12.75">
      <c r="B542" s="177"/>
      <c r="C542" s="177"/>
    </row>
    <row r="543" spans="2:3" ht="12.75">
      <c r="B543" s="177"/>
      <c r="C543" s="177"/>
    </row>
    <row r="544" spans="2:3" ht="12.75">
      <c r="B544" s="177"/>
      <c r="C544" s="177"/>
    </row>
    <row r="545" spans="2:3" ht="12.75">
      <c r="B545" s="177"/>
      <c r="C545" s="177"/>
    </row>
    <row r="546" spans="2:3" ht="12.75">
      <c r="B546" s="177"/>
      <c r="C546" s="177"/>
    </row>
    <row r="547" spans="2:3" ht="12.75">
      <c r="B547" s="177"/>
      <c r="C547" s="177"/>
    </row>
    <row r="548" spans="2:3" ht="12.75">
      <c r="B548" s="177"/>
      <c r="C548" s="177"/>
    </row>
    <row r="549" spans="2:3" ht="12.75">
      <c r="B549" s="177"/>
      <c r="C549" s="177"/>
    </row>
    <row r="550" spans="2:3" ht="12.75">
      <c r="B550" s="177"/>
      <c r="C550" s="177"/>
    </row>
    <row r="551" spans="2:3" ht="12.75">
      <c r="B551" s="177"/>
      <c r="C551" s="177"/>
    </row>
    <row r="552" spans="2:3" ht="12.75">
      <c r="B552" s="177"/>
      <c r="C552" s="177"/>
    </row>
    <row r="553" spans="2:3" ht="12.75">
      <c r="B553" s="177"/>
      <c r="C553" s="177"/>
    </row>
    <row r="554" spans="2:3" ht="12.75">
      <c r="B554" s="177"/>
      <c r="C554" s="177"/>
    </row>
    <row r="555" spans="2:3" ht="12.75">
      <c r="B555" s="177"/>
      <c r="C555" s="177"/>
    </row>
    <row r="556" spans="2:3" ht="12.75">
      <c r="B556" s="177"/>
      <c r="C556" s="177"/>
    </row>
    <row r="557" spans="2:3" ht="12.75">
      <c r="B557" s="177"/>
      <c r="C557" s="177"/>
    </row>
    <row r="558" spans="2:3" ht="12.75">
      <c r="B558" s="177"/>
      <c r="C558" s="177"/>
    </row>
    <row r="559" spans="2:3" ht="12.75">
      <c r="B559" s="177"/>
      <c r="C559" s="177"/>
    </row>
    <row r="560" spans="2:3" ht="12.75">
      <c r="B560" s="177"/>
      <c r="C560" s="177"/>
    </row>
    <row r="561" spans="2:3" ht="12.75">
      <c r="B561" s="177"/>
      <c r="C561" s="177"/>
    </row>
    <row r="562" spans="2:3" ht="12.75">
      <c r="B562" s="177"/>
      <c r="C562" s="177"/>
    </row>
    <row r="563" spans="2:3" ht="12.75">
      <c r="B563" s="177"/>
      <c r="C563" s="177"/>
    </row>
    <row r="564" spans="2:3" ht="12.75">
      <c r="B564" s="177"/>
      <c r="C564" s="177"/>
    </row>
    <row r="565" spans="2:3" ht="12.75">
      <c r="B565" s="177"/>
      <c r="C565" s="177"/>
    </row>
    <row r="566" spans="2:3" ht="12.75">
      <c r="B566" s="177"/>
      <c r="C566" s="177"/>
    </row>
    <row r="567" spans="2:3" ht="12.75">
      <c r="B567" s="177"/>
      <c r="C567" s="177"/>
    </row>
    <row r="568" spans="2:3" ht="12.75">
      <c r="B568" s="177"/>
      <c r="C568" s="177"/>
    </row>
    <row r="569" spans="2:3" ht="12.75">
      <c r="B569" s="177"/>
      <c r="C569" s="177"/>
    </row>
    <row r="570" spans="2:3" ht="12.75">
      <c r="B570" s="177"/>
      <c r="C570" s="177"/>
    </row>
    <row r="571" spans="2:3" ht="12.75">
      <c r="B571" s="177"/>
      <c r="C571" s="177"/>
    </row>
    <row r="572" spans="2:3" ht="12.75">
      <c r="B572" s="177"/>
      <c r="C572" s="177"/>
    </row>
    <row r="573" spans="2:3" ht="12.75">
      <c r="B573" s="177"/>
      <c r="C573" s="177"/>
    </row>
    <row r="574" spans="2:3" ht="12.75">
      <c r="B574" s="177"/>
      <c r="C574" s="177"/>
    </row>
    <row r="575" spans="2:3" ht="12.75">
      <c r="B575" s="177"/>
      <c r="C575" s="177"/>
    </row>
    <row r="576" spans="2:3" ht="12.75">
      <c r="B576" s="177"/>
      <c r="C576" s="177"/>
    </row>
    <row r="577" spans="2:3" ht="12.75">
      <c r="B577" s="177"/>
      <c r="C577" s="177"/>
    </row>
    <row r="578" spans="2:3" ht="12.75">
      <c r="B578" s="177"/>
      <c r="C578" s="177"/>
    </row>
    <row r="579" spans="2:3" ht="12.75">
      <c r="B579" s="177"/>
      <c r="C579" s="177"/>
    </row>
    <row r="580" spans="2:3" ht="12.75">
      <c r="B580" s="177"/>
      <c r="C580" s="177"/>
    </row>
    <row r="581" spans="2:3" ht="12.75">
      <c r="B581" s="177"/>
      <c r="C581" s="177"/>
    </row>
    <row r="582" spans="2:3" ht="12.75">
      <c r="B582" s="177"/>
      <c r="C582" s="177"/>
    </row>
    <row r="583" spans="2:3" ht="12.75">
      <c r="B583" s="177"/>
      <c r="C583" s="177"/>
    </row>
    <row r="584" spans="2:3" ht="12.75">
      <c r="B584" s="177"/>
      <c r="C584" s="177"/>
    </row>
    <row r="585" spans="2:3" ht="12.75">
      <c r="B585" s="177"/>
      <c r="C585" s="177"/>
    </row>
    <row r="586" spans="2:3" ht="12.75">
      <c r="B586" s="177"/>
      <c r="C586" s="177"/>
    </row>
    <row r="587" spans="2:3" ht="12.75">
      <c r="B587" s="177"/>
      <c r="C587" s="177"/>
    </row>
    <row r="588" spans="2:3" ht="12.75">
      <c r="B588" s="177"/>
      <c r="C588" s="177"/>
    </row>
    <row r="589" spans="2:3" ht="12.75">
      <c r="B589" s="177"/>
      <c r="C589" s="177"/>
    </row>
    <row r="590" spans="2:3" ht="12.75">
      <c r="B590" s="177"/>
      <c r="C590" s="177"/>
    </row>
    <row r="591" spans="2:3" ht="12.75">
      <c r="B591" s="177"/>
      <c r="C591" s="177"/>
    </row>
    <row r="592" spans="2:3" ht="12.75">
      <c r="B592" s="177"/>
      <c r="C592" s="177"/>
    </row>
    <row r="593" spans="2:3" ht="12.75">
      <c r="B593" s="177"/>
      <c r="C593" s="177"/>
    </row>
    <row r="594" spans="2:3" ht="12.75">
      <c r="B594" s="177"/>
      <c r="C594" s="177"/>
    </row>
    <row r="595" spans="2:3" ht="12.75">
      <c r="B595" s="177"/>
      <c r="C595" s="177"/>
    </row>
    <row r="596" spans="2:3" ht="12.75">
      <c r="B596" s="177"/>
      <c r="C596" s="177"/>
    </row>
    <row r="597" spans="2:3" ht="12.75">
      <c r="B597" s="177"/>
      <c r="C597" s="177"/>
    </row>
    <row r="598" spans="2:3" ht="12.75">
      <c r="B598" s="177"/>
      <c r="C598" s="177"/>
    </row>
    <row r="599" spans="2:3" ht="12.75">
      <c r="B599" s="177"/>
      <c r="C599" s="177"/>
    </row>
    <row r="600" spans="2:3" ht="12.75">
      <c r="B600" s="177"/>
      <c r="C600" s="177"/>
    </row>
    <row r="601" spans="2:3" ht="12.75">
      <c r="B601" s="177"/>
      <c r="C601" s="177"/>
    </row>
    <row r="602" spans="2:3" ht="12.75">
      <c r="B602" s="177"/>
      <c r="C602" s="177"/>
    </row>
    <row r="603" spans="2:3" ht="12.75">
      <c r="B603" s="177"/>
      <c r="C603" s="177"/>
    </row>
    <row r="604" spans="2:3" ht="12.75">
      <c r="B604" s="177"/>
      <c r="C604" s="177"/>
    </row>
    <row r="605" spans="2:3" ht="12.75">
      <c r="B605" s="177"/>
      <c r="C605" s="177"/>
    </row>
    <row r="606" spans="2:3" ht="12.75">
      <c r="B606" s="177"/>
      <c r="C606" s="177"/>
    </row>
    <row r="607" spans="2:3" ht="12.75">
      <c r="B607" s="177"/>
      <c r="C607" s="177"/>
    </row>
    <row r="608" spans="2:3" ht="12.75">
      <c r="B608" s="177"/>
      <c r="C608" s="177"/>
    </row>
    <row r="609" spans="2:3" ht="12.75">
      <c r="B609" s="177"/>
      <c r="C609" s="177"/>
    </row>
    <row r="610" spans="2:3" ht="12.75">
      <c r="B610" s="177"/>
      <c r="C610" s="177"/>
    </row>
    <row r="611" spans="2:3" ht="12.75">
      <c r="B611" s="177"/>
      <c r="C611" s="177"/>
    </row>
    <row r="612" spans="2:3" ht="12.75">
      <c r="B612" s="177"/>
      <c r="C612" s="177"/>
    </row>
    <row r="613" spans="2:3" ht="12.75">
      <c r="B613" s="177"/>
      <c r="C613" s="177"/>
    </row>
    <row r="614" spans="2:3" ht="12.75">
      <c r="B614" s="177"/>
      <c r="C614" s="177"/>
    </row>
    <row r="615" spans="2:3" ht="12.75">
      <c r="B615" s="177"/>
      <c r="C615" s="177"/>
    </row>
    <row r="616" spans="2:3" ht="12.75">
      <c r="B616" s="177"/>
      <c r="C616" s="177"/>
    </row>
    <row r="617" spans="2:3" ht="12.75">
      <c r="B617" s="177"/>
      <c r="C617" s="177"/>
    </row>
    <row r="618" spans="2:3" ht="12.75">
      <c r="B618" s="177"/>
      <c r="C618" s="177"/>
    </row>
    <row r="619" spans="2:3" ht="12.75">
      <c r="B619" s="177"/>
      <c r="C619" s="177"/>
    </row>
    <row r="620" spans="2:3" ht="12.75">
      <c r="B620" s="177"/>
      <c r="C620" s="177"/>
    </row>
    <row r="621" spans="2:3" ht="12.75">
      <c r="B621" s="177"/>
      <c r="C621" s="177"/>
    </row>
    <row r="622" spans="2:3" ht="12.75">
      <c r="B622" s="177"/>
      <c r="C622" s="177"/>
    </row>
    <row r="623" spans="2:3" ht="12.75">
      <c r="B623" s="177"/>
      <c r="C623" s="177"/>
    </row>
    <row r="624" spans="2:3" ht="12.75">
      <c r="B624" s="177"/>
      <c r="C624" s="177"/>
    </row>
    <row r="625" spans="2:3" ht="12.75">
      <c r="B625" s="177"/>
      <c r="C625" s="177"/>
    </row>
    <row r="626" spans="2:3" ht="12.75">
      <c r="B626" s="177"/>
      <c r="C626" s="177"/>
    </row>
    <row r="627" spans="2:3" ht="12.75">
      <c r="B627" s="177"/>
      <c r="C627" s="177"/>
    </row>
    <row r="628" spans="2:3" ht="12.75">
      <c r="B628" s="177"/>
      <c r="C628" s="177"/>
    </row>
    <row r="629" spans="2:3" ht="12.75">
      <c r="B629" s="177"/>
      <c r="C629" s="177"/>
    </row>
    <row r="630" spans="2:3" ht="12.75">
      <c r="B630" s="177"/>
      <c r="C630" s="177"/>
    </row>
    <row r="631" spans="2:3" ht="12.75">
      <c r="B631" s="177"/>
      <c r="C631" s="177"/>
    </row>
    <row r="632" spans="2:3" ht="12.75">
      <c r="B632" s="177"/>
      <c r="C632" s="177"/>
    </row>
    <row r="633" spans="2:3" ht="12.75">
      <c r="B633" s="177"/>
      <c r="C633" s="177"/>
    </row>
    <row r="634" spans="2:3" ht="12.75">
      <c r="B634" s="177"/>
      <c r="C634" s="177"/>
    </row>
    <row r="635" spans="2:3" ht="12.75">
      <c r="B635" s="177"/>
      <c r="C635" s="177"/>
    </row>
    <row r="636" spans="2:3" ht="12.75">
      <c r="B636" s="177"/>
      <c r="C636" s="177"/>
    </row>
    <row r="637" spans="2:3" ht="12.75">
      <c r="B637" s="177"/>
      <c r="C637" s="177"/>
    </row>
    <row r="638" spans="2:3" ht="12.75">
      <c r="B638" s="177"/>
      <c r="C638" s="177"/>
    </row>
    <row r="639" spans="2:3" ht="12.75">
      <c r="B639" s="177"/>
      <c r="C639" s="177"/>
    </row>
    <row r="640" spans="2:3" ht="12.75">
      <c r="B640" s="177"/>
      <c r="C640" s="177"/>
    </row>
    <row r="641" spans="2:3" ht="12.75">
      <c r="B641" s="177"/>
      <c r="C641" s="177"/>
    </row>
    <row r="642" spans="2:3" ht="12.75">
      <c r="B642" s="177"/>
      <c r="C642" s="177"/>
    </row>
    <row r="643" spans="2:3" ht="12.75">
      <c r="B643" s="177"/>
      <c r="C643" s="177"/>
    </row>
    <row r="644" spans="2:3" ht="12.75">
      <c r="B644" s="177"/>
      <c r="C644" s="177"/>
    </row>
    <row r="645" spans="2:3" ht="12.75">
      <c r="B645" s="177"/>
      <c r="C645" s="177"/>
    </row>
    <row r="646" spans="2:3" ht="12.75">
      <c r="B646" s="177"/>
      <c r="C646" s="177"/>
    </row>
    <row r="647" spans="2:3" ht="12.75">
      <c r="B647" s="177"/>
      <c r="C647" s="177"/>
    </row>
    <row r="648" spans="2:3" ht="12.75">
      <c r="B648" s="177"/>
      <c r="C648" s="177"/>
    </row>
    <row r="649" spans="2:3" ht="12.75">
      <c r="B649" s="177"/>
      <c r="C649" s="177"/>
    </row>
    <row r="650" spans="2:3" ht="12.75">
      <c r="B650" s="177"/>
      <c r="C650" s="177"/>
    </row>
    <row r="651" spans="2:3" ht="12.75">
      <c r="B651" s="177"/>
      <c r="C651" s="177"/>
    </row>
    <row r="652" spans="2:3" ht="12.75">
      <c r="B652" s="177"/>
      <c r="C652" s="177"/>
    </row>
    <row r="653" spans="2:3" ht="12.75">
      <c r="B653" s="177"/>
      <c r="C653" s="177"/>
    </row>
    <row r="654" spans="2:3" ht="12.75">
      <c r="B654" s="177"/>
      <c r="C654" s="177"/>
    </row>
    <row r="655" spans="2:3" ht="12.75">
      <c r="B655" s="177"/>
      <c r="C655" s="177"/>
    </row>
    <row r="656" spans="2:3" ht="12.75">
      <c r="B656" s="177"/>
      <c r="C656" s="177"/>
    </row>
    <row r="657" spans="2:3" ht="12.75">
      <c r="B657" s="177"/>
      <c r="C657" s="177"/>
    </row>
    <row r="658" spans="2:3" ht="12.75">
      <c r="B658" s="177"/>
      <c r="C658" s="177"/>
    </row>
    <row r="659" spans="2:3" ht="12.75">
      <c r="B659" s="177"/>
      <c r="C659" s="177"/>
    </row>
    <row r="660" spans="2:3" ht="12.75">
      <c r="B660" s="177"/>
      <c r="C660" s="177"/>
    </row>
    <row r="661" spans="2:3" ht="12.75">
      <c r="B661" s="177"/>
      <c r="C661" s="177"/>
    </row>
    <row r="662" spans="2:3" ht="12.75">
      <c r="B662" s="177"/>
      <c r="C662" s="177"/>
    </row>
    <row r="663" spans="2:3" ht="12.75">
      <c r="B663" s="177"/>
      <c r="C663" s="177"/>
    </row>
    <row r="664" spans="2:3" ht="12.75">
      <c r="B664" s="177"/>
      <c r="C664" s="177"/>
    </row>
    <row r="665" spans="2:3" ht="12.75">
      <c r="B665" s="177"/>
      <c r="C665" s="177"/>
    </row>
    <row r="666" spans="2:3" ht="12.75">
      <c r="B666" s="177"/>
      <c r="C666" s="177"/>
    </row>
    <row r="667" spans="2:3" ht="12.75">
      <c r="B667" s="177"/>
      <c r="C667" s="177"/>
    </row>
    <row r="668" spans="2:3" ht="12.75">
      <c r="B668" s="177"/>
      <c r="C668" s="177"/>
    </row>
    <row r="669" spans="2:3" ht="12.75">
      <c r="B669" s="177"/>
      <c r="C669" s="177"/>
    </row>
    <row r="670" spans="2:3" ht="12.75">
      <c r="B670" s="177"/>
      <c r="C670" s="177"/>
    </row>
    <row r="671" spans="2:3" ht="12.75">
      <c r="B671" s="177"/>
      <c r="C671" s="177"/>
    </row>
    <row r="672" spans="2:3" ht="12.75">
      <c r="B672" s="177"/>
      <c r="C672" s="177"/>
    </row>
    <row r="673" spans="2:3" ht="12.75">
      <c r="B673" s="177"/>
      <c r="C673" s="177"/>
    </row>
    <row r="674" spans="2:3" ht="12.75">
      <c r="B674" s="177"/>
      <c r="C674" s="177"/>
    </row>
    <row r="675" spans="2:3" ht="12.75">
      <c r="B675" s="177"/>
      <c r="C675" s="177"/>
    </row>
    <row r="676" spans="2:3" ht="12.75">
      <c r="B676" s="177"/>
      <c r="C676" s="177"/>
    </row>
    <row r="677" spans="2:3" ht="12.75">
      <c r="B677" s="177"/>
      <c r="C677" s="177"/>
    </row>
    <row r="678" spans="2:3" ht="12.75">
      <c r="B678" s="177"/>
      <c r="C678" s="177"/>
    </row>
    <row r="679" spans="2:3" ht="12.75">
      <c r="B679" s="177"/>
      <c r="C679" s="177"/>
    </row>
    <row r="680" spans="2:3" ht="12.75">
      <c r="B680" s="177"/>
      <c r="C680" s="177"/>
    </row>
    <row r="681" spans="2:3" ht="12.75">
      <c r="B681" s="177"/>
      <c r="C681" s="177"/>
    </row>
    <row r="682" spans="2:3" ht="12.75">
      <c r="B682" s="177"/>
      <c r="C682" s="177"/>
    </row>
    <row r="683" spans="2:3" ht="12.75">
      <c r="B683" s="177"/>
      <c r="C683" s="177"/>
    </row>
    <row r="684" spans="2:3" ht="12.75">
      <c r="B684" s="177"/>
      <c r="C684" s="177"/>
    </row>
    <row r="685" spans="2:3" ht="12.75">
      <c r="B685" s="177"/>
      <c r="C685" s="177"/>
    </row>
    <row r="686" spans="2:3" ht="12.75">
      <c r="B686" s="177"/>
      <c r="C686" s="177"/>
    </row>
    <row r="687" spans="2:3" ht="12.75">
      <c r="B687" s="177"/>
      <c r="C687" s="177"/>
    </row>
    <row r="688" spans="2:3" ht="12.75">
      <c r="B688" s="177"/>
      <c r="C688" s="177"/>
    </row>
    <row r="689" spans="2:3" ht="12.75">
      <c r="B689" s="177"/>
      <c r="C689" s="177"/>
    </row>
    <row r="690" spans="2:3" ht="12.75">
      <c r="B690" s="177"/>
      <c r="C690" s="177"/>
    </row>
    <row r="691" spans="2:3" ht="12.75">
      <c r="B691" s="177"/>
      <c r="C691" s="177"/>
    </row>
    <row r="692" spans="2:3" ht="12.75">
      <c r="B692" s="177"/>
      <c r="C692" s="177"/>
    </row>
    <row r="693" spans="2:3" ht="12.75">
      <c r="B693" s="177"/>
      <c r="C693" s="177"/>
    </row>
    <row r="694" spans="2:3" ht="12.75">
      <c r="B694" s="177"/>
      <c r="C694" s="177"/>
    </row>
    <row r="695" spans="2:3" ht="12.75">
      <c r="B695" s="177"/>
      <c r="C695" s="177"/>
    </row>
    <row r="696" spans="2:3" ht="12.75">
      <c r="B696" s="177"/>
      <c r="C696" s="177"/>
    </row>
    <row r="697" spans="2:3" ht="12.75">
      <c r="B697" s="177"/>
      <c r="C697" s="177"/>
    </row>
    <row r="698" spans="2:3" ht="12.75">
      <c r="B698" s="177"/>
      <c r="C698" s="177"/>
    </row>
    <row r="699" spans="2:3" ht="12.75">
      <c r="B699" s="177"/>
      <c r="C699" s="177"/>
    </row>
    <row r="700" spans="2:3" ht="12.75">
      <c r="B700" s="177"/>
      <c r="C700" s="177"/>
    </row>
    <row r="701" spans="2:3" ht="12.75">
      <c r="B701" s="177"/>
      <c r="C701" s="177"/>
    </row>
    <row r="702" spans="2:3" ht="12.75">
      <c r="B702" s="177"/>
      <c r="C702" s="177"/>
    </row>
    <row r="703" spans="2:3" ht="12.75">
      <c r="B703" s="177"/>
      <c r="C703" s="177"/>
    </row>
    <row r="704" spans="2:3" ht="12.75">
      <c r="B704" s="177"/>
      <c r="C704" s="177"/>
    </row>
    <row r="705" spans="2:3" ht="12.75">
      <c r="B705" s="177"/>
      <c r="C705" s="177"/>
    </row>
    <row r="706" spans="2:3" ht="12.75">
      <c r="B706" s="177"/>
      <c r="C706" s="177"/>
    </row>
    <row r="707" spans="2:3" ht="12.75">
      <c r="B707" s="177"/>
      <c r="C707" s="177"/>
    </row>
    <row r="708" spans="2:3" ht="12.75">
      <c r="B708" s="177"/>
      <c r="C708" s="177"/>
    </row>
    <row r="709" spans="2:3" ht="12.75">
      <c r="B709" s="177"/>
      <c r="C709" s="177"/>
    </row>
    <row r="710" spans="2:3" ht="12.75">
      <c r="B710" s="177"/>
      <c r="C710" s="177"/>
    </row>
    <row r="711" spans="2:3" ht="12.75">
      <c r="B711" s="177"/>
      <c r="C711" s="177"/>
    </row>
    <row r="712" spans="2:3" ht="12.75">
      <c r="B712" s="177"/>
      <c r="C712" s="177"/>
    </row>
    <row r="713" spans="2:3" ht="12.75">
      <c r="B713" s="177"/>
      <c r="C713" s="177"/>
    </row>
    <row r="714" spans="2:3" ht="12.75">
      <c r="B714" s="177"/>
      <c r="C714" s="177"/>
    </row>
    <row r="715" spans="2:3" ht="12.75">
      <c r="B715" s="177"/>
      <c r="C715" s="177"/>
    </row>
    <row r="716" spans="2:3" ht="12.75">
      <c r="B716" s="177"/>
      <c r="C716" s="177"/>
    </row>
    <row r="717" spans="2:3" ht="12.75">
      <c r="B717" s="177"/>
      <c r="C717" s="177"/>
    </row>
    <row r="718" spans="2:3" ht="12.75">
      <c r="B718" s="177"/>
      <c r="C718" s="177"/>
    </row>
    <row r="719" spans="2:3" ht="12.75">
      <c r="B719" s="177"/>
      <c r="C719" s="177"/>
    </row>
    <row r="720" spans="2:3" ht="12.75">
      <c r="B720" s="177"/>
      <c r="C720" s="177"/>
    </row>
    <row r="721" spans="2:3" ht="12.75">
      <c r="B721" s="177"/>
      <c r="C721" s="177"/>
    </row>
    <row r="722" spans="2:3" ht="12.75">
      <c r="B722" s="177"/>
      <c r="C722" s="177"/>
    </row>
    <row r="723" spans="2:3" ht="12.75">
      <c r="B723" s="177"/>
      <c r="C723" s="177"/>
    </row>
    <row r="724" spans="2:3" ht="12.75">
      <c r="B724" s="177"/>
      <c r="C724" s="177"/>
    </row>
    <row r="725" spans="2:3" ht="12.75">
      <c r="B725" s="177"/>
      <c r="C725" s="177"/>
    </row>
    <row r="726" spans="2:3" ht="12.75">
      <c r="B726" s="177"/>
      <c r="C726" s="177"/>
    </row>
    <row r="727" spans="2:3" ht="12.75">
      <c r="B727" s="177"/>
      <c r="C727" s="177"/>
    </row>
    <row r="728" spans="2:3" ht="12.75">
      <c r="B728" s="177"/>
      <c r="C728" s="177"/>
    </row>
    <row r="729" spans="2:3" ht="12.75">
      <c r="B729" s="177"/>
      <c r="C729" s="177"/>
    </row>
    <row r="730" spans="2:3" ht="12.75">
      <c r="B730" s="177"/>
      <c r="C730" s="177"/>
    </row>
    <row r="731" spans="2:3" ht="12.75">
      <c r="B731" s="177"/>
      <c r="C731" s="177"/>
    </row>
    <row r="732" spans="2:3" ht="12.75">
      <c r="B732" s="177"/>
      <c r="C732" s="177"/>
    </row>
    <row r="733" spans="2:3" ht="12.75">
      <c r="B733" s="177"/>
      <c r="C733" s="177"/>
    </row>
    <row r="734" spans="2:3" ht="12.75">
      <c r="B734" s="177"/>
      <c r="C734" s="177"/>
    </row>
    <row r="735" spans="2:3" ht="12.75">
      <c r="B735" s="177"/>
      <c r="C735" s="177"/>
    </row>
    <row r="736" spans="2:3" ht="12.75">
      <c r="B736" s="177"/>
      <c r="C736" s="177"/>
    </row>
    <row r="737" spans="2:3" ht="12.75">
      <c r="B737" s="177"/>
      <c r="C737" s="177"/>
    </row>
    <row r="738" spans="2:3" ht="12.75">
      <c r="B738" s="177"/>
      <c r="C738" s="177"/>
    </row>
    <row r="739" spans="2:3" ht="12.75">
      <c r="B739" s="177"/>
      <c r="C739" s="177"/>
    </row>
    <row r="740" spans="2:3" ht="12.75">
      <c r="B740" s="177"/>
      <c r="C740" s="177"/>
    </row>
    <row r="741" spans="2:3" ht="12.75">
      <c r="B741" s="177"/>
      <c r="C741" s="177"/>
    </row>
    <row r="742" spans="2:3" ht="12.75">
      <c r="B742" s="177"/>
      <c r="C742" s="177"/>
    </row>
    <row r="743" spans="2:3" ht="12.75">
      <c r="B743" s="177"/>
      <c r="C743" s="177"/>
    </row>
    <row r="744" spans="2:3" ht="12.75">
      <c r="B744" s="177"/>
      <c r="C744" s="177"/>
    </row>
    <row r="745" spans="2:3" ht="12.75">
      <c r="B745" s="177"/>
      <c r="C745" s="177"/>
    </row>
    <row r="746" spans="2:3" ht="12.75">
      <c r="B746" s="177"/>
      <c r="C746" s="177"/>
    </row>
    <row r="747" spans="2:3" ht="12.75">
      <c r="B747" s="177"/>
      <c r="C747" s="177"/>
    </row>
    <row r="748" spans="2:3" ht="12.75">
      <c r="B748" s="177"/>
      <c r="C748" s="177"/>
    </row>
    <row r="749" spans="2:3" ht="12.75">
      <c r="B749" s="177"/>
      <c r="C749" s="177"/>
    </row>
    <row r="750" spans="2:3" ht="12.75">
      <c r="B750" s="177"/>
      <c r="C750" s="177"/>
    </row>
    <row r="751" spans="2:3" ht="12.75">
      <c r="B751" s="177"/>
      <c r="C751" s="177"/>
    </row>
    <row r="752" spans="2:3" ht="12.75">
      <c r="B752" s="177"/>
      <c r="C752" s="177"/>
    </row>
    <row r="753" spans="2:3" ht="12.75">
      <c r="B753" s="177"/>
      <c r="C753" s="177"/>
    </row>
    <row r="754" spans="2:3" ht="12.75">
      <c r="B754" s="177"/>
      <c r="C754" s="177"/>
    </row>
    <row r="755" spans="2:3" ht="12.75">
      <c r="B755" s="177"/>
      <c r="C755" s="177"/>
    </row>
    <row r="756" spans="2:3" ht="12.75">
      <c r="B756" s="177"/>
      <c r="C756" s="177"/>
    </row>
    <row r="757" spans="2:3" ht="12.75">
      <c r="B757" s="177"/>
      <c r="C757" s="177"/>
    </row>
    <row r="758" spans="2:3" ht="12.75">
      <c r="B758" s="177"/>
      <c r="C758" s="177"/>
    </row>
    <row r="759" spans="2:3" ht="12.75">
      <c r="B759" s="177"/>
      <c r="C759" s="177"/>
    </row>
    <row r="760" spans="2:3" ht="12.75">
      <c r="B760" s="177"/>
      <c r="C760" s="177"/>
    </row>
    <row r="761" spans="2:3" ht="12.75">
      <c r="B761" s="177"/>
      <c r="C761" s="177"/>
    </row>
    <row r="762" spans="2:3" ht="12.75">
      <c r="B762" s="177"/>
      <c r="C762" s="177"/>
    </row>
    <row r="763" spans="2:3" ht="12.75">
      <c r="B763" s="177"/>
      <c r="C763" s="177"/>
    </row>
    <row r="764" spans="2:3" ht="12.75">
      <c r="B764" s="177"/>
      <c r="C764" s="177"/>
    </row>
    <row r="765" spans="2:3" ht="12.75">
      <c r="B765" s="177"/>
      <c r="C765" s="177"/>
    </row>
    <row r="766" spans="2:3" ht="12.75">
      <c r="B766" s="177"/>
      <c r="C766" s="177"/>
    </row>
    <row r="767" spans="2:3" ht="12.75">
      <c r="B767" s="177"/>
      <c r="C767" s="177"/>
    </row>
    <row r="768" spans="2:3" ht="12.75">
      <c r="B768" s="177"/>
      <c r="C768" s="177"/>
    </row>
    <row r="769" spans="2:3" ht="12.75">
      <c r="B769" s="177"/>
      <c r="C769" s="177"/>
    </row>
    <row r="770" spans="2:3" ht="12.75">
      <c r="B770" s="177"/>
      <c r="C770" s="177"/>
    </row>
    <row r="771" spans="2:3" ht="12.75">
      <c r="B771" s="177"/>
      <c r="C771" s="177"/>
    </row>
    <row r="772" spans="2:3" ht="12.75">
      <c r="B772" s="177"/>
      <c r="C772" s="177"/>
    </row>
    <row r="773" spans="2:3" ht="12.75">
      <c r="B773" s="177"/>
      <c r="C773" s="177"/>
    </row>
    <row r="774" spans="2:3" ht="12.75">
      <c r="B774" s="177"/>
      <c r="C774" s="177"/>
    </row>
    <row r="775" spans="2:3" ht="12.75">
      <c r="B775" s="177"/>
      <c r="C775" s="177"/>
    </row>
    <row r="776" spans="2:3" ht="12.75">
      <c r="B776" s="177"/>
      <c r="C776" s="177"/>
    </row>
    <row r="777" spans="2:3" ht="12.75">
      <c r="B777" s="177"/>
      <c r="C777" s="177"/>
    </row>
    <row r="778" spans="2:3" ht="12.75">
      <c r="B778" s="177"/>
      <c r="C778" s="177"/>
    </row>
    <row r="779" spans="2:3" ht="12.75">
      <c r="B779" s="177"/>
      <c r="C779" s="177"/>
    </row>
    <row r="780" spans="2:3" ht="12.75">
      <c r="B780" s="177"/>
      <c r="C780" s="177"/>
    </row>
    <row r="781" spans="2:3" ht="12.75">
      <c r="B781" s="177"/>
      <c r="C781" s="177"/>
    </row>
    <row r="782" spans="2:3" ht="12.75">
      <c r="B782" s="177"/>
      <c r="C782" s="177"/>
    </row>
    <row r="783" spans="2:3" ht="12.75">
      <c r="B783" s="177"/>
      <c r="C783" s="177"/>
    </row>
    <row r="784" spans="2:3" ht="12.75">
      <c r="B784" s="177"/>
      <c r="C784" s="177"/>
    </row>
    <row r="785" spans="2:3" ht="12.75">
      <c r="B785" s="177"/>
      <c r="C785" s="177"/>
    </row>
    <row r="786" spans="2:3" ht="12.75">
      <c r="B786" s="177"/>
      <c r="C786" s="177"/>
    </row>
    <row r="787" spans="2:3" ht="12.75">
      <c r="B787" s="177"/>
      <c r="C787" s="177"/>
    </row>
    <row r="788" spans="2:3" ht="12.75">
      <c r="B788" s="177"/>
      <c r="C788" s="177"/>
    </row>
    <row r="789" spans="2:3" ht="12.75">
      <c r="B789" s="177"/>
      <c r="C789" s="177"/>
    </row>
    <row r="790" spans="2:3" ht="12.75">
      <c r="B790" s="177"/>
      <c r="C790" s="177"/>
    </row>
    <row r="791" spans="2:3" ht="12.75">
      <c r="B791" s="177"/>
      <c r="C791" s="177"/>
    </row>
    <row r="792" spans="2:3" ht="12.75">
      <c r="B792" s="177"/>
      <c r="C792" s="177"/>
    </row>
    <row r="793" spans="2:3" ht="12.75">
      <c r="B793" s="177"/>
      <c r="C793" s="177"/>
    </row>
    <row r="794" spans="2:3" ht="12.75">
      <c r="B794" s="177"/>
      <c r="C794" s="177"/>
    </row>
    <row r="795" spans="2:3" ht="12.75">
      <c r="B795" s="177"/>
      <c r="C795" s="177"/>
    </row>
    <row r="796" spans="2:3" ht="12.75">
      <c r="B796" s="177"/>
      <c r="C796" s="177"/>
    </row>
    <row r="797" spans="2:3" ht="12.75">
      <c r="B797" s="177"/>
      <c r="C797" s="177"/>
    </row>
    <row r="798" spans="2:3" ht="12.75">
      <c r="B798" s="177"/>
      <c r="C798" s="177"/>
    </row>
    <row r="799" spans="2:3" ht="12.75">
      <c r="B799" s="177"/>
      <c r="C799" s="177"/>
    </row>
    <row r="800" spans="2:3" ht="12.75">
      <c r="B800" s="177"/>
      <c r="C800" s="177"/>
    </row>
    <row r="801" spans="2:3" ht="12.75">
      <c r="B801" s="177"/>
      <c r="C801" s="177"/>
    </row>
    <row r="802" spans="2:3" ht="12.75">
      <c r="B802" s="177"/>
      <c r="C802" s="177"/>
    </row>
    <row r="803" spans="2:3" ht="12.75">
      <c r="B803" s="177"/>
      <c r="C803" s="177"/>
    </row>
    <row r="804" spans="2:3" ht="12.75">
      <c r="B804" s="177"/>
      <c r="C804" s="177"/>
    </row>
    <row r="805" spans="2:3" ht="12.75">
      <c r="B805" s="177"/>
      <c r="C805" s="177"/>
    </row>
    <row r="806" spans="2:3" ht="12.75">
      <c r="B806" s="177"/>
      <c r="C806" s="177"/>
    </row>
    <row r="807" spans="2:3" ht="12.75">
      <c r="B807" s="177"/>
      <c r="C807" s="177"/>
    </row>
    <row r="808" spans="2:3" ht="12.75">
      <c r="B808" s="177"/>
      <c r="C808" s="177"/>
    </row>
    <row r="809" spans="2:3" ht="12.75">
      <c r="B809" s="177"/>
      <c r="C809" s="177"/>
    </row>
    <row r="810" spans="2:3" ht="12.75">
      <c r="B810" s="177"/>
      <c r="C810" s="177"/>
    </row>
    <row r="811" spans="2:3" ht="12.75">
      <c r="B811" s="177"/>
      <c r="C811" s="177"/>
    </row>
    <row r="812" spans="2:3" ht="12.75">
      <c r="B812" s="177"/>
      <c r="C812" s="177"/>
    </row>
    <row r="813" spans="2:3" ht="12.75">
      <c r="B813" s="177"/>
      <c r="C813" s="177"/>
    </row>
    <row r="814" spans="2:3" ht="12.75">
      <c r="B814" s="177"/>
      <c r="C814" s="177"/>
    </row>
    <row r="815" spans="2:3" ht="12.75">
      <c r="B815" s="177"/>
      <c r="C815" s="177"/>
    </row>
    <row r="816" spans="2:3" ht="12.75">
      <c r="B816" s="177"/>
      <c r="C816" s="177"/>
    </row>
    <row r="817" spans="2:3" ht="12.75">
      <c r="B817" s="177"/>
      <c r="C817" s="177"/>
    </row>
    <row r="818" spans="2:3" ht="12.75">
      <c r="B818" s="177"/>
      <c r="C818" s="177"/>
    </row>
    <row r="819" spans="2:3" ht="12.75">
      <c r="B819" s="177"/>
      <c r="C819" s="177"/>
    </row>
    <row r="820" spans="2:3" ht="12.75">
      <c r="B820" s="177"/>
      <c r="C820" s="177"/>
    </row>
    <row r="821" spans="2:3" ht="12.75">
      <c r="B821" s="177"/>
      <c r="C821" s="177"/>
    </row>
    <row r="822" spans="2:3" ht="12.75">
      <c r="B822" s="177"/>
      <c r="C822" s="177"/>
    </row>
    <row r="823" spans="2:3" ht="12.75">
      <c r="B823" s="177"/>
      <c r="C823" s="177"/>
    </row>
    <row r="824" spans="2:3" ht="12.75">
      <c r="B824" s="177"/>
      <c r="C824" s="177"/>
    </row>
    <row r="825" spans="2:3" ht="12.75">
      <c r="B825" s="177"/>
      <c r="C825" s="177"/>
    </row>
    <row r="826" spans="2:3" ht="12.75">
      <c r="B826" s="177"/>
      <c r="C826" s="177"/>
    </row>
    <row r="827" spans="2:3" ht="12.75">
      <c r="B827" s="177"/>
      <c r="C827" s="177"/>
    </row>
    <row r="828" spans="2:3" ht="12.75">
      <c r="B828" s="177"/>
      <c r="C828" s="177"/>
    </row>
    <row r="829" spans="2:3" ht="12.75">
      <c r="B829" s="177"/>
      <c r="C829" s="177"/>
    </row>
    <row r="830" spans="2:3" ht="12.75">
      <c r="B830" s="177"/>
      <c r="C830" s="177"/>
    </row>
    <row r="831" spans="2:3" ht="12.75">
      <c r="B831" s="177"/>
      <c r="C831" s="177"/>
    </row>
    <row r="832" spans="2:3" ht="12.75">
      <c r="B832" s="177"/>
      <c r="C832" s="177"/>
    </row>
    <row r="833" spans="2:3" ht="12.75">
      <c r="B833" s="177"/>
      <c r="C833" s="177"/>
    </row>
    <row r="834" spans="2:3" ht="12.75">
      <c r="B834" s="177"/>
      <c r="C834" s="177"/>
    </row>
    <row r="835" spans="2:3" ht="12.75">
      <c r="B835" s="177"/>
      <c r="C835" s="177"/>
    </row>
    <row r="836" spans="2:3" ht="12.75">
      <c r="B836" s="177"/>
      <c r="C836" s="177"/>
    </row>
    <row r="837" spans="2:3" ht="12.75">
      <c r="B837" s="177"/>
      <c r="C837" s="177"/>
    </row>
    <row r="838" spans="2:3" ht="12.75">
      <c r="B838" s="177"/>
      <c r="C838" s="177"/>
    </row>
    <row r="839" spans="2:3" ht="12.75">
      <c r="B839" s="177"/>
      <c r="C839" s="177"/>
    </row>
    <row r="840" spans="2:3" ht="12.75">
      <c r="B840" s="177"/>
      <c r="C840" s="177"/>
    </row>
    <row r="841" spans="2:3" ht="12.75">
      <c r="B841" s="177"/>
      <c r="C841" s="177"/>
    </row>
    <row r="842" spans="2:3" ht="12.75">
      <c r="B842" s="177"/>
      <c r="C842" s="177"/>
    </row>
    <row r="843" spans="2:3" ht="12.75">
      <c r="B843" s="177"/>
      <c r="C843" s="177"/>
    </row>
    <row r="844" spans="2:3" ht="12.75">
      <c r="B844" s="177"/>
      <c r="C844" s="177"/>
    </row>
    <row r="845" spans="2:3" ht="12.75">
      <c r="B845" s="177"/>
      <c r="C845" s="177"/>
    </row>
    <row r="846" spans="2:3" ht="12.75">
      <c r="B846" s="177"/>
      <c r="C846" s="177"/>
    </row>
    <row r="847" spans="2:3" ht="12.75">
      <c r="B847" s="177"/>
      <c r="C847" s="177"/>
    </row>
    <row r="848" spans="2:3" ht="12.75">
      <c r="B848" s="177"/>
      <c r="C848" s="177"/>
    </row>
    <row r="849" spans="2:3" ht="12.75">
      <c r="B849" s="177"/>
      <c r="C849" s="177"/>
    </row>
    <row r="850" spans="2:3" ht="12.75">
      <c r="B850" s="177"/>
      <c r="C850" s="177"/>
    </row>
    <row r="851" spans="2:3" ht="12.75">
      <c r="B851" s="177"/>
      <c r="C851" s="177"/>
    </row>
    <row r="852" spans="2:3" ht="12.75">
      <c r="B852" s="177"/>
      <c r="C852" s="177"/>
    </row>
    <row r="853" spans="2:3" ht="12.75">
      <c r="B853" s="177"/>
      <c r="C853" s="177"/>
    </row>
    <row r="854" spans="2:3" ht="12.75">
      <c r="B854" s="177"/>
      <c r="C854" s="177"/>
    </row>
    <row r="855" spans="2:3" ht="12.75">
      <c r="B855" s="177"/>
      <c r="C855" s="177"/>
    </row>
    <row r="856" spans="2:3" ht="12.75">
      <c r="B856" s="177"/>
      <c r="C856" s="177"/>
    </row>
    <row r="857" spans="2:3" ht="12.75">
      <c r="B857" s="177"/>
      <c r="C857" s="177"/>
    </row>
    <row r="858" spans="2:3" ht="12.75">
      <c r="B858" s="177"/>
      <c r="C858" s="177"/>
    </row>
    <row r="859" spans="2:3" ht="12.75">
      <c r="B859" s="177"/>
      <c r="C859" s="177"/>
    </row>
    <row r="860" spans="2:3" ht="12.75">
      <c r="B860" s="177"/>
      <c r="C860" s="177"/>
    </row>
    <row r="861" spans="2:3" ht="12.75">
      <c r="B861" s="177"/>
      <c r="C861" s="177"/>
    </row>
    <row r="862" spans="2:3" ht="12.75">
      <c r="B862" s="177"/>
      <c r="C862" s="177"/>
    </row>
    <row r="863" spans="2:3" ht="12.75">
      <c r="B863" s="177"/>
      <c r="C863" s="177"/>
    </row>
    <row r="864" spans="2:3" ht="12.75">
      <c r="B864" s="177"/>
      <c r="C864" s="177"/>
    </row>
    <row r="865" spans="2:3" ht="12.75">
      <c r="B865" s="177"/>
      <c r="C865" s="177"/>
    </row>
    <row r="866" spans="2:3" ht="12.75">
      <c r="B866" s="177"/>
      <c r="C866" s="177"/>
    </row>
    <row r="867" spans="2:3" ht="12.75">
      <c r="B867" s="177"/>
      <c r="C867" s="177"/>
    </row>
    <row r="868" spans="2:3" ht="12.75">
      <c r="B868" s="177"/>
      <c r="C868" s="177"/>
    </row>
    <row r="869" spans="2:3" ht="12.75">
      <c r="B869" s="177"/>
      <c r="C869" s="177"/>
    </row>
    <row r="870" spans="2:3" ht="12.75">
      <c r="B870" s="177"/>
      <c r="C870" s="177"/>
    </row>
    <row r="871" spans="2:3" ht="12.75">
      <c r="B871" s="177"/>
      <c r="C871" s="177"/>
    </row>
    <row r="872" spans="2:3" ht="12.75">
      <c r="B872" s="177"/>
      <c r="C872" s="177"/>
    </row>
    <row r="873" spans="2:3" ht="12.75">
      <c r="B873" s="177"/>
      <c r="C873" s="177"/>
    </row>
    <row r="874" spans="2:3" ht="12.75">
      <c r="B874" s="177"/>
      <c r="C874" s="177"/>
    </row>
    <row r="875" spans="2:3" ht="12.75">
      <c r="B875" s="177"/>
      <c r="C875" s="177"/>
    </row>
    <row r="876" spans="2:3" ht="12.75">
      <c r="B876" s="177"/>
      <c r="C876" s="177"/>
    </row>
    <row r="877" spans="2:3" ht="12.75">
      <c r="B877" s="177"/>
      <c r="C877" s="177"/>
    </row>
    <row r="878" spans="2:3" ht="12.75">
      <c r="B878" s="177"/>
      <c r="C878" s="177"/>
    </row>
    <row r="879" spans="2:3" ht="12.75">
      <c r="B879" s="177"/>
      <c r="C879" s="177"/>
    </row>
    <row r="880" spans="2:3" ht="12.75">
      <c r="B880" s="177"/>
      <c r="C880" s="177"/>
    </row>
    <row r="881" spans="2:3" ht="12.75">
      <c r="B881" s="177"/>
      <c r="C881" s="177"/>
    </row>
    <row r="882" spans="2:3" ht="12.75">
      <c r="B882" s="177"/>
      <c r="C882" s="177"/>
    </row>
    <row r="883" spans="2:3" ht="12.75">
      <c r="B883" s="177"/>
      <c r="C883" s="177"/>
    </row>
    <row r="884" spans="2:3" ht="12.75">
      <c r="B884" s="177"/>
      <c r="C884" s="177"/>
    </row>
    <row r="885" spans="2:3" ht="12.75">
      <c r="B885" s="177"/>
      <c r="C885" s="177"/>
    </row>
    <row r="886" spans="2:3" ht="12.75">
      <c r="B886" s="177"/>
      <c r="C886" s="177"/>
    </row>
    <row r="887" spans="2:3" ht="12.75">
      <c r="B887" s="177"/>
      <c r="C887" s="177"/>
    </row>
    <row r="888" spans="2:3" ht="12.75">
      <c r="B888" s="177"/>
      <c r="C888" s="177"/>
    </row>
    <row r="889" spans="2:3" ht="12.75">
      <c r="B889" s="177"/>
      <c r="C889" s="177"/>
    </row>
    <row r="890" spans="2:3" ht="12.75">
      <c r="B890" s="177"/>
      <c r="C890" s="177"/>
    </row>
    <row r="891" spans="2:3" ht="12.75">
      <c r="B891" s="177"/>
      <c r="C891" s="177"/>
    </row>
    <row r="892" spans="2:3" ht="12.75">
      <c r="B892" s="177"/>
      <c r="C892" s="177"/>
    </row>
    <row r="893" spans="2:3" ht="12.75">
      <c r="B893" s="177"/>
      <c r="C893" s="177"/>
    </row>
    <row r="894" spans="2:3" ht="12.75">
      <c r="B894" s="177"/>
      <c r="C894" s="177"/>
    </row>
    <row r="895" spans="2:3" ht="12.75">
      <c r="B895" s="177"/>
      <c r="C895" s="177"/>
    </row>
    <row r="896" spans="2:3" ht="12.75">
      <c r="B896" s="177"/>
      <c r="C896" s="177"/>
    </row>
    <row r="897" spans="2:3" ht="12.75">
      <c r="B897" s="177"/>
      <c r="C897" s="177"/>
    </row>
    <row r="898" spans="2:3" ht="12.75">
      <c r="B898" s="177"/>
      <c r="C898" s="177"/>
    </row>
    <row r="899" spans="2:3" ht="12.75">
      <c r="B899" s="177"/>
      <c r="C899" s="177"/>
    </row>
    <row r="900" spans="2:3" ht="12.75">
      <c r="B900" s="177"/>
      <c r="C900" s="177"/>
    </row>
    <row r="901" spans="2:3" ht="12.75">
      <c r="B901" s="177"/>
      <c r="C901" s="177"/>
    </row>
    <row r="902" spans="2:3" ht="12.75">
      <c r="B902" s="177"/>
      <c r="C902" s="177"/>
    </row>
    <row r="903" spans="2:3" ht="12.75">
      <c r="B903" s="177"/>
      <c r="C903" s="177"/>
    </row>
    <row r="904" spans="2:3" ht="12.75">
      <c r="B904" s="177"/>
      <c r="C904" s="177"/>
    </row>
    <row r="905" spans="2:3" ht="12.75">
      <c r="B905" s="177"/>
      <c r="C905" s="177"/>
    </row>
    <row r="906" spans="2:3" ht="12.75">
      <c r="B906" s="177"/>
      <c r="C906" s="177"/>
    </row>
    <row r="907" spans="2:3" ht="12.75">
      <c r="B907" s="177"/>
      <c r="C907" s="177"/>
    </row>
    <row r="908" spans="2:3" ht="12.75">
      <c r="B908" s="177"/>
      <c r="C908" s="177"/>
    </row>
    <row r="909" spans="2:3" ht="12.75">
      <c r="B909" s="177"/>
      <c r="C909" s="177"/>
    </row>
    <row r="910" spans="2:3" ht="12.75">
      <c r="B910" s="177"/>
      <c r="C910" s="177"/>
    </row>
    <row r="911" spans="2:3" ht="12.75">
      <c r="B911" s="177"/>
      <c r="C911" s="177"/>
    </row>
    <row r="912" spans="2:3" ht="12.75">
      <c r="B912" s="177"/>
      <c r="C912" s="177"/>
    </row>
    <row r="913" spans="2:3" ht="12.75">
      <c r="B913" s="177"/>
      <c r="C913" s="177"/>
    </row>
    <row r="914" spans="2:3" ht="12.75">
      <c r="B914" s="177"/>
      <c r="C914" s="177"/>
    </row>
    <row r="915" spans="2:3" ht="12.75">
      <c r="B915" s="177"/>
      <c r="C915" s="177"/>
    </row>
    <row r="916" spans="2:3" ht="12.75">
      <c r="B916" s="177"/>
      <c r="C916" s="177"/>
    </row>
    <row r="917" spans="2:3" ht="12.75">
      <c r="B917" s="177"/>
      <c r="C917" s="177"/>
    </row>
    <row r="918" spans="2:3" ht="12.75">
      <c r="B918" s="177"/>
      <c r="C918" s="177"/>
    </row>
    <row r="919" spans="2:3" ht="12.75">
      <c r="B919" s="177"/>
      <c r="C919" s="177"/>
    </row>
    <row r="920" spans="2:3" ht="12.75">
      <c r="B920" s="177"/>
      <c r="C920" s="177"/>
    </row>
    <row r="921" spans="2:3" ht="12.75">
      <c r="B921" s="177"/>
      <c r="C921" s="177"/>
    </row>
    <row r="922" spans="2:3" ht="12.75">
      <c r="B922" s="177"/>
      <c r="C922" s="177"/>
    </row>
    <row r="923" spans="2:3" ht="12.75">
      <c r="B923" s="177"/>
      <c r="C923" s="177"/>
    </row>
    <row r="924" spans="2:3" ht="12.75">
      <c r="B924" s="177"/>
      <c r="C924" s="177"/>
    </row>
    <row r="925" spans="2:3" ht="12.75">
      <c r="B925" s="177"/>
      <c r="C925" s="177"/>
    </row>
    <row r="926" spans="2:3" ht="12.75">
      <c r="B926" s="177"/>
      <c r="C926" s="177"/>
    </row>
    <row r="927" spans="2:3" ht="12.75">
      <c r="B927" s="177"/>
      <c r="C927" s="177"/>
    </row>
    <row r="928" spans="2:3" ht="12.75">
      <c r="B928" s="177"/>
      <c r="C928" s="177"/>
    </row>
    <row r="929" spans="2:3" ht="12.75">
      <c r="B929" s="177"/>
      <c r="C929" s="177"/>
    </row>
    <row r="930" spans="2:3" ht="12.75">
      <c r="B930" s="177"/>
      <c r="C930" s="177"/>
    </row>
    <row r="931" spans="2:3" ht="12.75">
      <c r="B931" s="177"/>
      <c r="C931" s="177"/>
    </row>
    <row r="932" spans="2:3" ht="12.75">
      <c r="B932" s="177"/>
      <c r="C932" s="177"/>
    </row>
    <row r="933" spans="2:3" ht="12.75">
      <c r="B933" s="177"/>
      <c r="C933" s="177"/>
    </row>
    <row r="934" spans="2:3" ht="12.75">
      <c r="B934" s="177"/>
      <c r="C934" s="177"/>
    </row>
    <row r="935" spans="2:3" ht="12.75">
      <c r="B935" s="177"/>
      <c r="C935" s="177"/>
    </row>
    <row r="936" spans="2:3" ht="12.75">
      <c r="B936" s="177"/>
      <c r="C936" s="177"/>
    </row>
    <row r="937" spans="2:3" ht="12.75">
      <c r="B937" s="177"/>
      <c r="C937" s="177"/>
    </row>
    <row r="938" spans="2:3" ht="12.75">
      <c r="B938" s="177"/>
      <c r="C938" s="177"/>
    </row>
    <row r="939" spans="2:3" ht="12.75">
      <c r="B939" s="177"/>
      <c r="C939" s="177"/>
    </row>
    <row r="940" spans="2:3" ht="12.75">
      <c r="B940" s="177"/>
      <c r="C940" s="177"/>
    </row>
    <row r="941" spans="2:3" ht="12.75">
      <c r="B941" s="177"/>
      <c r="C941" s="177"/>
    </row>
    <row r="942" spans="2:3" ht="12.75">
      <c r="B942" s="177"/>
      <c r="C942" s="177"/>
    </row>
    <row r="943" spans="2:3" ht="12.75">
      <c r="B943" s="177"/>
      <c r="C943" s="177"/>
    </row>
    <row r="944" spans="2:3" ht="12.75">
      <c r="B944" s="177"/>
      <c r="C944" s="177"/>
    </row>
    <row r="945" spans="2:3" ht="12.75">
      <c r="B945" s="177"/>
      <c r="C945" s="177"/>
    </row>
    <row r="946" spans="2:3" ht="12.75">
      <c r="B946" s="177"/>
      <c r="C946" s="177"/>
    </row>
    <row r="947" spans="2:3" ht="12.75">
      <c r="B947" s="177"/>
      <c r="C947" s="177"/>
    </row>
    <row r="948" spans="2:3" ht="12.75">
      <c r="B948" s="177"/>
      <c r="C948" s="177"/>
    </row>
    <row r="949" spans="2:3" ht="12.75">
      <c r="B949" s="177"/>
      <c r="C949" s="177"/>
    </row>
    <row r="950" spans="2:3" ht="12.75">
      <c r="B950" s="177"/>
      <c r="C950" s="177"/>
    </row>
    <row r="951" spans="2:3" ht="12.75">
      <c r="B951" s="177"/>
      <c r="C951" s="177"/>
    </row>
    <row r="952" spans="2:3" ht="12.75">
      <c r="B952" s="177"/>
      <c r="C952" s="177"/>
    </row>
    <row r="953" spans="2:3" ht="12.75">
      <c r="B953" s="177"/>
      <c r="C953" s="177"/>
    </row>
    <row r="954" spans="2:3" ht="12.75">
      <c r="B954" s="177"/>
      <c r="C954" s="177"/>
    </row>
    <row r="955" spans="2:3" ht="12.75">
      <c r="B955" s="177"/>
      <c r="C955" s="177"/>
    </row>
    <row r="956" spans="2:3" ht="12.75">
      <c r="B956" s="177"/>
      <c r="C956" s="177"/>
    </row>
    <row r="957" spans="2:3" ht="12.75">
      <c r="B957" s="177"/>
      <c r="C957" s="177"/>
    </row>
    <row r="958" spans="2:3" ht="12.75">
      <c r="B958" s="177"/>
      <c r="C958" s="177"/>
    </row>
    <row r="959" spans="2:3" ht="12.75">
      <c r="B959" s="177"/>
      <c r="C959" s="177"/>
    </row>
    <row r="960" spans="2:3" ht="12.75">
      <c r="B960" s="177"/>
      <c r="C960" s="177"/>
    </row>
    <row r="961" spans="2:3" ht="12.75">
      <c r="B961" s="177"/>
      <c r="C961" s="177"/>
    </row>
    <row r="962" spans="2:3" ht="12.75">
      <c r="B962" s="177"/>
      <c r="C962" s="177"/>
    </row>
    <row r="963" spans="2:3" ht="12.75">
      <c r="B963" s="177"/>
      <c r="C963" s="177"/>
    </row>
    <row r="964" spans="2:3" ht="12.75">
      <c r="B964" s="177"/>
      <c r="C964" s="177"/>
    </row>
    <row r="965" spans="2:3" ht="12.75">
      <c r="B965" s="177"/>
      <c r="C965" s="177"/>
    </row>
    <row r="966" spans="2:3" ht="12.75">
      <c r="B966" s="177"/>
      <c r="C966" s="177"/>
    </row>
    <row r="967" spans="2:3" ht="12.75">
      <c r="B967" s="177"/>
      <c r="C967" s="177"/>
    </row>
    <row r="968" spans="2:3" ht="12.75">
      <c r="B968" s="177"/>
      <c r="C968" s="177"/>
    </row>
    <row r="969" spans="2:3" ht="12.75">
      <c r="B969" s="177"/>
      <c r="C969" s="177"/>
    </row>
    <row r="970" spans="2:3" ht="12.75">
      <c r="B970" s="177"/>
      <c r="C970" s="177"/>
    </row>
    <row r="971" spans="2:3" ht="12.75">
      <c r="B971" s="177"/>
      <c r="C971" s="177"/>
    </row>
    <row r="972" spans="2:3" ht="12.75">
      <c r="B972" s="177"/>
      <c r="C972" s="177"/>
    </row>
    <row r="973" spans="2:3" ht="12.75">
      <c r="B973" s="177"/>
      <c r="C973" s="177"/>
    </row>
    <row r="974" spans="2:3" ht="12.75">
      <c r="B974" s="177"/>
      <c r="C974" s="177"/>
    </row>
    <row r="975" spans="2:3" ht="12.75">
      <c r="B975" s="177"/>
      <c r="C975" s="177"/>
    </row>
    <row r="976" spans="2:3" ht="12.75">
      <c r="B976" s="177"/>
      <c r="C976" s="177"/>
    </row>
    <row r="977" spans="2:3" ht="12.75">
      <c r="B977" s="177"/>
      <c r="C977" s="177"/>
    </row>
    <row r="978" spans="2:3" ht="12.75">
      <c r="B978" s="177"/>
      <c r="C978" s="177"/>
    </row>
    <row r="979" spans="2:3" ht="12.75">
      <c r="B979" s="177"/>
      <c r="C979" s="177"/>
    </row>
    <row r="980" spans="2:3" ht="12.75">
      <c r="B980" s="177"/>
      <c r="C980" s="177"/>
    </row>
    <row r="981" spans="2:3" ht="12.75">
      <c r="B981" s="177"/>
      <c r="C981" s="177"/>
    </row>
    <row r="982" spans="2:3" ht="12.75">
      <c r="B982" s="177"/>
      <c r="C982" s="177"/>
    </row>
    <row r="983" spans="2:3" ht="12.75">
      <c r="B983" s="177"/>
      <c r="C983" s="177"/>
    </row>
    <row r="984" spans="2:3" ht="12.75">
      <c r="B984" s="177"/>
      <c r="C984" s="177"/>
    </row>
    <row r="985" spans="2:3" ht="12.75">
      <c r="B985" s="177"/>
      <c r="C985" s="177"/>
    </row>
    <row r="986" spans="2:3" ht="12.75">
      <c r="B986" s="177"/>
      <c r="C986" s="177"/>
    </row>
    <row r="987" spans="2:3" ht="12.75">
      <c r="B987" s="177"/>
      <c r="C987" s="177"/>
    </row>
    <row r="988" spans="2:3" ht="12.75">
      <c r="B988" s="177"/>
      <c r="C988" s="177"/>
    </row>
    <row r="989" spans="2:3" ht="12.75">
      <c r="B989" s="177"/>
      <c r="C989" s="177"/>
    </row>
    <row r="990" spans="2:3" ht="12.75">
      <c r="B990" s="177"/>
      <c r="C990" s="177"/>
    </row>
    <row r="991" spans="2:3" ht="12.75">
      <c r="B991" s="177"/>
      <c r="C991" s="177"/>
    </row>
    <row r="992" spans="2:3" ht="12.75">
      <c r="B992" s="177"/>
      <c r="C992" s="177"/>
    </row>
    <row r="993" spans="2:3" ht="12.75">
      <c r="B993" s="177"/>
      <c r="C993" s="177"/>
    </row>
    <row r="994" spans="2:3" ht="12.75">
      <c r="B994" s="177"/>
      <c r="C994" s="177"/>
    </row>
    <row r="995" spans="2:3" ht="12.75">
      <c r="B995" s="177"/>
      <c r="C995" s="177"/>
    </row>
    <row r="996" spans="2:3" ht="12.75">
      <c r="B996" s="177"/>
      <c r="C996" s="177"/>
    </row>
    <row r="997" spans="2:3" ht="12.75">
      <c r="B997" s="177"/>
      <c r="C997" s="177"/>
    </row>
    <row r="998" spans="2:3" ht="12.75">
      <c r="B998" s="177"/>
      <c r="C998" s="177"/>
    </row>
    <row r="999" spans="2:3" ht="12.75">
      <c r="B999" s="177"/>
      <c r="C999" s="177"/>
    </row>
    <row r="1000" spans="2:3" ht="12.75">
      <c r="B1000" s="177"/>
      <c r="C1000" s="177"/>
    </row>
    <row r="1001" spans="2:3" ht="12.75">
      <c r="B1001" s="177"/>
      <c r="C1001" s="177"/>
    </row>
    <row r="1002" spans="2:3" ht="12.75">
      <c r="B1002" s="177"/>
      <c r="C1002" s="177"/>
    </row>
    <row r="1003" spans="2:3" ht="12.75">
      <c r="B1003" s="177"/>
      <c r="C1003" s="177"/>
    </row>
    <row r="1004" spans="2:3" ht="12.75">
      <c r="B1004" s="177"/>
      <c r="C1004" s="177"/>
    </row>
    <row r="1005" spans="2:3" ht="12.75">
      <c r="B1005" s="177"/>
      <c r="C1005" s="177"/>
    </row>
    <row r="1006" spans="2:3" ht="12.75">
      <c r="B1006" s="177"/>
      <c r="C1006" s="177"/>
    </row>
    <row r="1007" spans="2:3" ht="12.75">
      <c r="B1007" s="177"/>
      <c r="C1007" s="177"/>
    </row>
    <row r="1008" spans="2:3" ht="12.75">
      <c r="B1008" s="177"/>
      <c r="C1008" s="177"/>
    </row>
    <row r="1009" spans="2:3" ht="12.75">
      <c r="B1009" s="177"/>
      <c r="C1009" s="177"/>
    </row>
    <row r="1010" spans="2:3" ht="12.75">
      <c r="B1010" s="177"/>
      <c r="C1010" s="177"/>
    </row>
    <row r="1011" spans="2:3" ht="12.75">
      <c r="B1011" s="177"/>
      <c r="C1011" s="177"/>
    </row>
    <row r="1012" spans="2:3" ht="12.75">
      <c r="B1012" s="177"/>
      <c r="C1012" s="177"/>
    </row>
    <row r="1013" spans="2:3" ht="12.75">
      <c r="B1013" s="177"/>
      <c r="C1013" s="177"/>
    </row>
    <row r="1014" spans="2:3" ht="12.75">
      <c r="B1014" s="177"/>
      <c r="C1014" s="177"/>
    </row>
    <row r="1015" spans="2:3" ht="12.75">
      <c r="B1015" s="177"/>
      <c r="C1015" s="177"/>
    </row>
    <row r="1016" spans="2:3" ht="12.75">
      <c r="B1016" s="177"/>
      <c r="C1016" s="177"/>
    </row>
    <row r="1017" spans="2:3" ht="12.75">
      <c r="B1017" s="177"/>
      <c r="C1017" s="177"/>
    </row>
    <row r="1018" spans="2:3" ht="12.75">
      <c r="B1018" s="177"/>
      <c r="C1018" s="177"/>
    </row>
    <row r="1019" spans="2:3" ht="12.75">
      <c r="B1019" s="177"/>
      <c r="C1019" s="177"/>
    </row>
    <row r="1020" spans="2:3" ht="12.75">
      <c r="B1020" s="177"/>
      <c r="C1020" s="177"/>
    </row>
    <row r="1021" spans="2:3" ht="12.75">
      <c r="B1021" s="177"/>
      <c r="C1021" s="177"/>
    </row>
    <row r="1022" spans="2:3" ht="12.75">
      <c r="B1022" s="177"/>
      <c r="C1022" s="177"/>
    </row>
    <row r="1023" spans="2:3" ht="12.75">
      <c r="B1023" s="177"/>
      <c r="C1023" s="177"/>
    </row>
    <row r="1024" spans="2:3" ht="12.75">
      <c r="B1024" s="177"/>
      <c r="C1024" s="177"/>
    </row>
    <row r="1025" spans="2:3" ht="12.75">
      <c r="B1025" s="177"/>
      <c r="C1025" s="177"/>
    </row>
    <row r="1026" spans="2:3" ht="12.75">
      <c r="B1026" s="177"/>
      <c r="C1026" s="177"/>
    </row>
    <row r="1027" spans="2:3" ht="12.75">
      <c r="B1027" s="177"/>
      <c r="C1027" s="177"/>
    </row>
    <row r="1028" spans="2:3" ht="12.75">
      <c r="B1028" s="177"/>
      <c r="C1028" s="177"/>
    </row>
    <row r="1029" spans="2:3" ht="12.75">
      <c r="B1029" s="177"/>
      <c r="C1029" s="177"/>
    </row>
    <row r="1030" spans="2:3" ht="12.75">
      <c r="B1030" s="177"/>
      <c r="C1030" s="177"/>
    </row>
    <row r="1031" spans="2:3" ht="12.75">
      <c r="B1031" s="177"/>
      <c r="C1031" s="177"/>
    </row>
    <row r="1032" spans="2:3" ht="12.75">
      <c r="B1032" s="177"/>
      <c r="C1032" s="177"/>
    </row>
    <row r="1033" spans="2:3" ht="12.75">
      <c r="B1033" s="177"/>
      <c r="C1033" s="177"/>
    </row>
    <row r="1034" spans="2:3" ht="12.75">
      <c r="B1034" s="177"/>
      <c r="C1034" s="177"/>
    </row>
    <row r="1035" spans="2:3" ht="12.75">
      <c r="B1035" s="177"/>
      <c r="C1035" s="177"/>
    </row>
    <row r="1036" spans="2:3" ht="12.75">
      <c r="B1036" s="177"/>
      <c r="C1036" s="177"/>
    </row>
    <row r="1037" spans="2:3" ht="12.75">
      <c r="B1037" s="177"/>
      <c r="C1037" s="177"/>
    </row>
    <row r="1038" spans="2:3" ht="12.75">
      <c r="B1038" s="177"/>
      <c r="C1038" s="177"/>
    </row>
    <row r="1039" spans="2:3" ht="12.75">
      <c r="B1039" s="177"/>
      <c r="C1039" s="177"/>
    </row>
    <row r="1040" spans="2:3" ht="12.75">
      <c r="B1040" s="177"/>
      <c r="C1040" s="177"/>
    </row>
    <row r="1041" spans="2:3" ht="12.75">
      <c r="B1041" s="177"/>
      <c r="C1041" s="177"/>
    </row>
    <row r="1042" spans="2:3" ht="12.75">
      <c r="B1042" s="177"/>
      <c r="C1042" s="177"/>
    </row>
    <row r="1043" spans="2:3" ht="12.75">
      <c r="B1043" s="177"/>
      <c r="C1043" s="177"/>
    </row>
    <row r="1044" spans="2:3" ht="12.75">
      <c r="B1044" s="177"/>
      <c r="C1044" s="177"/>
    </row>
    <row r="1045" spans="2:3" ht="12.75">
      <c r="B1045" s="177"/>
      <c r="C1045" s="177"/>
    </row>
    <row r="1046" spans="2:3" ht="12.75">
      <c r="B1046" s="177"/>
      <c r="C1046" s="177"/>
    </row>
    <row r="1047" spans="2:3" ht="12.75">
      <c r="B1047" s="177"/>
      <c r="C1047" s="177"/>
    </row>
    <row r="1048" spans="2:3" ht="12.75">
      <c r="B1048" s="177"/>
      <c r="C1048" s="177"/>
    </row>
    <row r="1049" spans="2:3" ht="12.75">
      <c r="B1049" s="177"/>
      <c r="C1049" s="177"/>
    </row>
    <row r="1050" spans="2:3" ht="12.75">
      <c r="B1050" s="177"/>
      <c r="C1050" s="177"/>
    </row>
    <row r="1051" spans="2:3" ht="12.75">
      <c r="B1051" s="177"/>
      <c r="C1051" s="177"/>
    </row>
    <row r="1052" spans="2:3" ht="12.75">
      <c r="B1052" s="177"/>
      <c r="C1052" s="177"/>
    </row>
    <row r="1053" spans="2:3" ht="12.75">
      <c r="B1053" s="177"/>
      <c r="C1053" s="177"/>
    </row>
    <row r="1054" spans="2:3" ht="12.75">
      <c r="B1054" s="177"/>
      <c r="C1054" s="177"/>
    </row>
    <row r="1055" spans="2:3" ht="12.75">
      <c r="B1055" s="177"/>
      <c r="C1055" s="177"/>
    </row>
    <row r="1056" spans="2:3" ht="12.75">
      <c r="B1056" s="177"/>
      <c r="C1056" s="177"/>
    </row>
    <row r="1057" spans="2:3" ht="12.75">
      <c r="B1057" s="177"/>
      <c r="C1057" s="177"/>
    </row>
    <row r="1058" spans="2:3" ht="12.75">
      <c r="B1058" s="177"/>
      <c r="C1058" s="177"/>
    </row>
    <row r="1059" spans="2:3" ht="12.75">
      <c r="B1059" s="177"/>
      <c r="C1059" s="177"/>
    </row>
    <row r="1060" spans="2:3" ht="12.75">
      <c r="B1060" s="177"/>
      <c r="C1060" s="177"/>
    </row>
    <row r="1061" spans="2:3" ht="12.75">
      <c r="B1061" s="177"/>
      <c r="C1061" s="177"/>
    </row>
    <row r="1062" spans="2:3" ht="12.75">
      <c r="B1062" s="177"/>
      <c r="C1062" s="177"/>
    </row>
    <row r="1063" spans="2:3" ht="12.75">
      <c r="B1063" s="177"/>
      <c r="C1063" s="177"/>
    </row>
    <row r="1064" spans="2:3" ht="12.75">
      <c r="B1064" s="177"/>
      <c r="C1064" s="177"/>
    </row>
    <row r="1065" spans="2:3" ht="12.75">
      <c r="B1065" s="177"/>
      <c r="C1065" s="177"/>
    </row>
    <row r="1066" spans="2:3" ht="12.75">
      <c r="B1066" s="177"/>
      <c r="C1066" s="177"/>
    </row>
    <row r="1067" spans="2:3" ht="12.75">
      <c r="B1067" s="177"/>
      <c r="C1067" s="177"/>
    </row>
    <row r="1068" spans="2:3" ht="12.75">
      <c r="B1068" s="177"/>
      <c r="C1068" s="177"/>
    </row>
    <row r="1069" spans="2:3" ht="12.75">
      <c r="B1069" s="177"/>
      <c r="C1069" s="177"/>
    </row>
    <row r="1070" spans="2:3" ht="12.75">
      <c r="B1070" s="177"/>
      <c r="C1070" s="177"/>
    </row>
    <row r="1071" spans="2:3" ht="12.75">
      <c r="B1071" s="177"/>
      <c r="C1071" s="177"/>
    </row>
    <row r="1072" spans="2:3" ht="12.75">
      <c r="B1072" s="177"/>
      <c r="C1072" s="177"/>
    </row>
    <row r="1073" spans="2:3" ht="12.75">
      <c r="B1073" s="177"/>
      <c r="C1073" s="177"/>
    </row>
    <row r="1074" spans="2:3" ht="12.75">
      <c r="B1074" s="177"/>
      <c r="C1074" s="177"/>
    </row>
    <row r="1075" spans="2:3" ht="12.75">
      <c r="B1075" s="177"/>
      <c r="C1075" s="177"/>
    </row>
    <row r="1076" spans="2:3" ht="12.75">
      <c r="B1076" s="177"/>
      <c r="C1076" s="177"/>
    </row>
    <row r="1077" spans="2:3" ht="12.75">
      <c r="B1077" s="177"/>
      <c r="C1077" s="177"/>
    </row>
    <row r="1078" spans="2:3" ht="12.75">
      <c r="B1078" s="177"/>
      <c r="C1078" s="177"/>
    </row>
    <row r="1079" spans="2:3" ht="12.75">
      <c r="B1079" s="177"/>
      <c r="C1079" s="177"/>
    </row>
    <row r="1080" spans="2:3" ht="12.75">
      <c r="B1080" s="177"/>
      <c r="C1080" s="177"/>
    </row>
    <row r="1081" spans="2:3" ht="12.75">
      <c r="B1081" s="177"/>
      <c r="C1081" s="177"/>
    </row>
    <row r="1082" spans="2:3" ht="12.75">
      <c r="B1082" s="177"/>
      <c r="C1082" s="177"/>
    </row>
    <row r="1083" spans="2:3" ht="12.75">
      <c r="B1083" s="177"/>
      <c r="C1083" s="177"/>
    </row>
    <row r="1084" spans="2:3" ht="12.75">
      <c r="B1084" s="177"/>
      <c r="C1084" s="177"/>
    </row>
    <row r="1085" spans="2:3" ht="12.75">
      <c r="B1085" s="177"/>
      <c r="C1085" s="177"/>
    </row>
    <row r="1086" spans="2:3" ht="12.75">
      <c r="B1086" s="177"/>
      <c r="C1086" s="177"/>
    </row>
    <row r="1087" spans="2:3" ht="12.75">
      <c r="B1087" s="177"/>
      <c r="C1087" s="177"/>
    </row>
    <row r="1088" spans="2:3" ht="12.75">
      <c r="B1088" s="177"/>
      <c r="C1088" s="177"/>
    </row>
    <row r="1089" spans="2:3" ht="12.75">
      <c r="B1089" s="177"/>
      <c r="C1089" s="177"/>
    </row>
    <row r="1090" spans="2:3" ht="12.75">
      <c r="B1090" s="177"/>
      <c r="C1090" s="177"/>
    </row>
    <row r="1091" spans="2:3" ht="12.75">
      <c r="B1091" s="177"/>
      <c r="C1091" s="177"/>
    </row>
    <row r="1092" spans="2:3" ht="12.75">
      <c r="B1092" s="177"/>
      <c r="C1092" s="177"/>
    </row>
    <row r="1093" spans="2:3" ht="12.75">
      <c r="B1093" s="177"/>
      <c r="C1093" s="177"/>
    </row>
    <row r="1094" spans="2:3" ht="12.75">
      <c r="B1094" s="177"/>
      <c r="C1094" s="177"/>
    </row>
    <row r="1095" spans="2:3" ht="12.75">
      <c r="B1095" s="177"/>
      <c r="C1095" s="177"/>
    </row>
    <row r="1096" spans="2:3" ht="12.75">
      <c r="B1096" s="177"/>
      <c r="C1096" s="177"/>
    </row>
    <row r="1097" spans="2:3" ht="12.75">
      <c r="B1097" s="177"/>
      <c r="C1097" s="177"/>
    </row>
    <row r="1098" spans="2:3" ht="12.75">
      <c r="B1098" s="177"/>
      <c r="C1098" s="177"/>
    </row>
    <row r="1099" spans="2:3" ht="12.75">
      <c r="B1099" s="177"/>
      <c r="C1099" s="177"/>
    </row>
    <row r="1100" spans="2:3" ht="12.75">
      <c r="B1100" s="177"/>
      <c r="C1100" s="177"/>
    </row>
    <row r="1101" spans="2:3" ht="12.75">
      <c r="B1101" s="177"/>
      <c r="C1101" s="177"/>
    </row>
    <row r="1102" spans="2:3" ht="12.75">
      <c r="B1102" s="177"/>
      <c r="C1102" s="177"/>
    </row>
    <row r="1103" spans="2:3" ht="12.75">
      <c r="B1103" s="177"/>
      <c r="C1103" s="177"/>
    </row>
    <row r="1104" spans="2:3" ht="12.75">
      <c r="B1104" s="177"/>
      <c r="C1104" s="177"/>
    </row>
    <row r="1105" spans="2:3" ht="12.75">
      <c r="B1105" s="177"/>
      <c r="C1105" s="177"/>
    </row>
    <row r="1106" spans="2:3" ht="12.75">
      <c r="B1106" s="177"/>
      <c r="C1106" s="177"/>
    </row>
    <row r="1107" spans="2:3" ht="12.75">
      <c r="B1107" s="177"/>
      <c r="C1107" s="177"/>
    </row>
    <row r="1108" spans="2:3" ht="12.75">
      <c r="B1108" s="177"/>
      <c r="C1108" s="177"/>
    </row>
    <row r="1109" spans="2:3" ht="12.75">
      <c r="B1109" s="177"/>
      <c r="C1109" s="177"/>
    </row>
    <row r="1110" spans="2:3" ht="12.75">
      <c r="B1110" s="177"/>
      <c r="C1110" s="177"/>
    </row>
    <row r="1111" spans="2:3" ht="12.75">
      <c r="B1111" s="177"/>
      <c r="C1111" s="177"/>
    </row>
    <row r="1112" spans="2:3" ht="12.75">
      <c r="B1112" s="177"/>
      <c r="C1112" s="177"/>
    </row>
    <row r="1113" spans="2:3" ht="12.75">
      <c r="B1113" s="177"/>
      <c r="C1113" s="177"/>
    </row>
    <row r="1114" spans="2:3" ht="12.75">
      <c r="B1114" s="177"/>
      <c r="C1114" s="177"/>
    </row>
    <row r="1115" spans="2:3" ht="12.75">
      <c r="B1115" s="177"/>
      <c r="C1115" s="177"/>
    </row>
    <row r="1116" spans="2:3" ht="12.75">
      <c r="B1116" s="177"/>
      <c r="C1116" s="177"/>
    </row>
    <row r="1117" spans="2:3" ht="12.75">
      <c r="B1117" s="177"/>
      <c r="C1117" s="177"/>
    </row>
    <row r="1118" spans="2:3" ht="12.75">
      <c r="B1118" s="177"/>
      <c r="C1118" s="177"/>
    </row>
    <row r="1119" spans="2:3" ht="12.75">
      <c r="B1119" s="177"/>
      <c r="C1119" s="177"/>
    </row>
    <row r="1120" spans="2:3" ht="12.75">
      <c r="B1120" s="177"/>
      <c r="C1120" s="177"/>
    </row>
    <row r="1121" spans="2:3" ht="12.75">
      <c r="B1121" s="177"/>
      <c r="C1121" s="177"/>
    </row>
    <row r="1122" spans="2:3" ht="12.75">
      <c r="B1122" s="177"/>
      <c r="C1122" s="177"/>
    </row>
    <row r="1123" spans="2:3" ht="12.75">
      <c r="B1123" s="177"/>
      <c r="C1123" s="177"/>
    </row>
    <row r="1124" spans="2:3" ht="12.75">
      <c r="B1124" s="177"/>
      <c r="C1124" s="177"/>
    </row>
    <row r="1125" spans="2:3" ht="12.75">
      <c r="B1125" s="177"/>
      <c r="C1125" s="177"/>
    </row>
    <row r="1126" spans="2:3" ht="12.75">
      <c r="B1126" s="177"/>
      <c r="C1126" s="177"/>
    </row>
    <row r="1127" spans="2:3" ht="12.75">
      <c r="B1127" s="177"/>
      <c r="C1127" s="177"/>
    </row>
    <row r="1128" spans="2:3" ht="12.75">
      <c r="B1128" s="177"/>
      <c r="C1128" s="177"/>
    </row>
    <row r="1129" spans="2:3" ht="12.75">
      <c r="B1129" s="177"/>
      <c r="C1129" s="177"/>
    </row>
    <row r="1130" spans="2:3" ht="12.75">
      <c r="B1130" s="177"/>
      <c r="C1130" s="177"/>
    </row>
    <row r="1131" spans="2:3" ht="12.75">
      <c r="B1131" s="177"/>
      <c r="C1131" s="177"/>
    </row>
    <row r="1132" spans="2:3" ht="12.75">
      <c r="B1132" s="177"/>
      <c r="C1132" s="177"/>
    </row>
    <row r="1133" spans="2:3" ht="12.75">
      <c r="B1133" s="177"/>
      <c r="C1133" s="177"/>
    </row>
    <row r="1134" spans="2:3" ht="12.75">
      <c r="B1134" s="177"/>
      <c r="C1134" s="177"/>
    </row>
    <row r="1135" spans="2:3" ht="12.75">
      <c r="B1135" s="177"/>
      <c r="C1135" s="177"/>
    </row>
    <row r="1136" spans="2:3" ht="12.75">
      <c r="B1136" s="177"/>
      <c r="C1136" s="177"/>
    </row>
    <row r="1137" spans="2:3" ht="12.75">
      <c r="B1137" s="177"/>
      <c r="C1137" s="177"/>
    </row>
    <row r="1138" spans="2:3" ht="12.75">
      <c r="B1138" s="177"/>
      <c r="C1138" s="177"/>
    </row>
    <row r="1139" spans="2:3" ht="12.75">
      <c r="B1139" s="177"/>
      <c r="C1139" s="177"/>
    </row>
    <row r="1140" spans="2:3" ht="12.75">
      <c r="B1140" s="177"/>
      <c r="C1140" s="177"/>
    </row>
    <row r="1141" spans="2:3" ht="12.75">
      <c r="B1141" s="177"/>
      <c r="C1141" s="177"/>
    </row>
    <row r="1142" spans="2:3" ht="12.75">
      <c r="B1142" s="177"/>
      <c r="C1142" s="177"/>
    </row>
    <row r="1143" spans="2:3" ht="12.75">
      <c r="B1143" s="177"/>
      <c r="C1143" s="177"/>
    </row>
    <row r="1144" spans="2:3" ht="12.75">
      <c r="B1144" s="177"/>
      <c r="C1144" s="177"/>
    </row>
    <row r="1145" spans="2:3" ht="12.75">
      <c r="B1145" s="177"/>
      <c r="C1145" s="177"/>
    </row>
    <row r="1146" spans="2:3" ht="12.75">
      <c r="B1146" s="177"/>
      <c r="C1146" s="177"/>
    </row>
    <row r="1147" spans="2:3" ht="12.75">
      <c r="B1147" s="177"/>
      <c r="C1147" s="177"/>
    </row>
    <row r="1148" spans="2:3" ht="12.75">
      <c r="B1148" s="177"/>
      <c r="C1148" s="177"/>
    </row>
    <row r="1149" spans="2:3" ht="12.75">
      <c r="B1149" s="177"/>
      <c r="C1149" s="177"/>
    </row>
    <row r="1150" spans="2:3" ht="12.75">
      <c r="B1150" s="177"/>
      <c r="C1150" s="177"/>
    </row>
    <row r="1151" spans="2:3" ht="12.75">
      <c r="B1151" s="177"/>
      <c r="C1151" s="177"/>
    </row>
    <row r="1152" spans="2:3" ht="12.75">
      <c r="B1152" s="177"/>
      <c r="C1152" s="177"/>
    </row>
    <row r="1153" spans="2:3" ht="12.75">
      <c r="B1153" s="177"/>
      <c r="C1153" s="177"/>
    </row>
    <row r="1154" spans="2:3" ht="12.75">
      <c r="B1154" s="177"/>
      <c r="C1154" s="177"/>
    </row>
    <row r="1155" spans="2:3" ht="12.75">
      <c r="B1155" s="177"/>
      <c r="C1155" s="177"/>
    </row>
    <row r="1156" spans="2:3" ht="12.75">
      <c r="B1156" s="177"/>
      <c r="C1156" s="177"/>
    </row>
    <row r="1157" spans="2:3" ht="12.75">
      <c r="B1157" s="177"/>
      <c r="C1157" s="177"/>
    </row>
    <row r="1158" spans="2:3" ht="12.75">
      <c r="B1158" s="177"/>
      <c r="C1158" s="177"/>
    </row>
    <row r="1159" spans="2:3" ht="12.75">
      <c r="B1159" s="177"/>
      <c r="C1159" s="177"/>
    </row>
    <row r="1160" spans="2:3" ht="12.75">
      <c r="B1160" s="177"/>
      <c r="C1160" s="177"/>
    </row>
    <row r="1161" spans="2:3" ht="12.75">
      <c r="B1161" s="177"/>
      <c r="C1161" s="177"/>
    </row>
    <row r="1162" spans="2:3" ht="12.75">
      <c r="B1162" s="177"/>
      <c r="C1162" s="177"/>
    </row>
    <row r="1163" spans="2:3" ht="12.75">
      <c r="B1163" s="177"/>
      <c r="C1163" s="177"/>
    </row>
    <row r="1164" spans="2:3" ht="12.75">
      <c r="B1164" s="177"/>
      <c r="C1164" s="177"/>
    </row>
    <row r="1165" spans="2:3" ht="12.75">
      <c r="B1165" s="177"/>
      <c r="C1165" s="177"/>
    </row>
    <row r="1166" spans="2:3" ht="12.75">
      <c r="B1166" s="177"/>
      <c r="C1166" s="177"/>
    </row>
    <row r="1167" spans="2:3" ht="12.75">
      <c r="B1167" s="177"/>
      <c r="C1167" s="177"/>
    </row>
    <row r="1168" spans="2:3" ht="12.75">
      <c r="B1168" s="177"/>
      <c r="C1168" s="177"/>
    </row>
    <row r="1169" spans="2:3" ht="12.75">
      <c r="B1169" s="177"/>
      <c r="C1169" s="177"/>
    </row>
    <row r="1170" spans="2:3" ht="12.75">
      <c r="B1170" s="177"/>
      <c r="C1170" s="177"/>
    </row>
    <row r="1171" spans="2:3" ht="12.75">
      <c r="B1171" s="177"/>
      <c r="C1171" s="177"/>
    </row>
    <row r="1172" spans="2:3" ht="12.75">
      <c r="B1172" s="177"/>
      <c r="C1172" s="177"/>
    </row>
    <row r="1173" spans="2:3" ht="12.75">
      <c r="B1173" s="177"/>
      <c r="C1173" s="177"/>
    </row>
    <row r="1174" spans="2:3" ht="12.75">
      <c r="B1174" s="177"/>
      <c r="C1174" s="177"/>
    </row>
    <row r="1175" spans="2:3" ht="12.75">
      <c r="B1175" s="177"/>
      <c r="C1175" s="177"/>
    </row>
    <row r="1176" spans="2:3" ht="12.75">
      <c r="B1176" s="177"/>
      <c r="C1176" s="177"/>
    </row>
    <row r="1177" spans="2:3" ht="12.75">
      <c r="B1177" s="177"/>
      <c r="C1177" s="177"/>
    </row>
    <row r="1178" spans="2:3" ht="12.75">
      <c r="B1178" s="177"/>
      <c r="C1178" s="177"/>
    </row>
    <row r="1179" spans="2:3" ht="12.75">
      <c r="B1179" s="177"/>
      <c r="C1179" s="177"/>
    </row>
    <row r="1180" spans="2:3" ht="12.75">
      <c r="B1180" s="177"/>
      <c r="C1180" s="177"/>
    </row>
    <row r="1181" spans="2:3" ht="12.75">
      <c r="B1181" s="177"/>
      <c r="C1181" s="177"/>
    </row>
    <row r="1182" spans="2:3" ht="12.75">
      <c r="B1182" s="177"/>
      <c r="C1182" s="177"/>
    </row>
    <row r="1183" spans="2:3" ht="12.75">
      <c r="B1183" s="177"/>
      <c r="C1183" s="177"/>
    </row>
    <row r="1184" spans="2:3" ht="12.75">
      <c r="B1184" s="177"/>
      <c r="C1184" s="177"/>
    </row>
    <row r="1185" spans="2:3" ht="12.75">
      <c r="B1185" s="177"/>
      <c r="C1185" s="177"/>
    </row>
    <row r="1186" spans="2:3" ht="12.75">
      <c r="B1186" s="177"/>
      <c r="C1186" s="177"/>
    </row>
    <row r="1187" spans="2:3" ht="12.75">
      <c r="B1187" s="177"/>
      <c r="C1187" s="177"/>
    </row>
    <row r="1188" spans="2:3" ht="12.75">
      <c r="B1188" s="177"/>
      <c r="C1188" s="177"/>
    </row>
    <row r="1189" spans="2:3" ht="12.75">
      <c r="B1189" s="177"/>
      <c r="C1189" s="177"/>
    </row>
    <row r="1190" spans="2:3" ht="12.75">
      <c r="B1190" s="177"/>
      <c r="C1190" s="177"/>
    </row>
    <row r="1191" spans="2:3" ht="12.75">
      <c r="B1191" s="177"/>
      <c r="C1191" s="177"/>
    </row>
    <row r="1192" spans="2:3" ht="12.75">
      <c r="B1192" s="177"/>
      <c r="C1192" s="177"/>
    </row>
    <row r="1193" spans="2:3" ht="12.75">
      <c r="B1193" s="177"/>
      <c r="C1193" s="177"/>
    </row>
    <row r="1194" spans="2:3" ht="12.75">
      <c r="B1194" s="177"/>
      <c r="C1194" s="177"/>
    </row>
    <row r="1195" spans="2:3" ht="12.75">
      <c r="B1195" s="177"/>
      <c r="C1195" s="177"/>
    </row>
    <row r="1196" spans="2:3" ht="12.75">
      <c r="B1196" s="177"/>
      <c r="C1196" s="177"/>
    </row>
    <row r="1197" spans="2:3" ht="12.75">
      <c r="B1197" s="177"/>
      <c r="C1197" s="177"/>
    </row>
    <row r="1198" spans="2:3" ht="12.75">
      <c r="B1198" s="177"/>
      <c r="C1198" s="177"/>
    </row>
    <row r="1199" spans="2:3" ht="12.75">
      <c r="B1199" s="177"/>
      <c r="C1199" s="177"/>
    </row>
    <row r="1200" spans="2:3" ht="12.75">
      <c r="B1200" s="177"/>
      <c r="C1200" s="177"/>
    </row>
    <row r="1201" spans="2:3" ht="12.75">
      <c r="B1201" s="177"/>
      <c r="C1201" s="177"/>
    </row>
    <row r="1202" spans="2:3" ht="12.75">
      <c r="B1202" s="177"/>
      <c r="C1202" s="177"/>
    </row>
    <row r="1203" spans="2:3" ht="12.75">
      <c r="B1203" s="177"/>
      <c r="C1203" s="177"/>
    </row>
    <row r="1204" spans="2:3" ht="12.75">
      <c r="B1204" s="177"/>
      <c r="C1204" s="177"/>
    </row>
    <row r="1205" spans="2:3" ht="12.75">
      <c r="B1205" s="177"/>
      <c r="C1205" s="177"/>
    </row>
    <row r="1206" spans="2:3" ht="12.75">
      <c r="B1206" s="177"/>
      <c r="C1206" s="177"/>
    </row>
    <row r="1207" spans="2:3" ht="12.75">
      <c r="B1207" s="177"/>
      <c r="C1207" s="177"/>
    </row>
  </sheetData>
  <printOptions horizontalCentered="1" verticalCentered="1"/>
  <pageMargins left="0.5905511811023623" right="0.75" top="1" bottom="1" header="0" footer="0"/>
  <pageSetup fitToHeight="1" fitToWidth="1" horizontalDpi="300" verticalDpi="3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69"/>
  <sheetViews>
    <sheetView zoomScale="75" zoomScaleNormal="75" workbookViewId="0" topLeftCell="A1">
      <selection activeCell="B4" sqref="B4"/>
    </sheetView>
  </sheetViews>
  <sheetFormatPr defaultColWidth="11.421875" defaultRowHeight="12.75"/>
  <cols>
    <col min="1" max="1" width="1.8515625" style="3" customWidth="1"/>
    <col min="2" max="2" width="20.28125" style="81" customWidth="1"/>
    <col min="3" max="3" width="11.00390625" style="3" customWidth="1"/>
    <col min="4" max="4" width="11.28125" style="3" customWidth="1"/>
    <col min="5" max="5" width="0.85546875" style="3" customWidth="1"/>
    <col min="6" max="6" width="11.28125" style="3" customWidth="1"/>
    <col min="7" max="7" width="0.85546875" style="3" customWidth="1"/>
    <col min="8" max="8" width="11.28125" style="3" customWidth="1"/>
    <col min="9" max="9" width="0.85546875" style="3" customWidth="1"/>
    <col min="10" max="10" width="11.28125" style="3" customWidth="1"/>
    <col min="11" max="11" width="0.85546875" style="3" customWidth="1"/>
    <col min="12" max="12" width="11.28125" style="3" customWidth="1"/>
    <col min="13" max="13" width="0.85546875" style="3" customWidth="1"/>
    <col min="14" max="14" width="11.28125" style="3" customWidth="1"/>
    <col min="15" max="15" width="0.85546875" style="3" customWidth="1"/>
    <col min="16" max="16" width="11.28125" style="3" customWidth="1"/>
    <col min="17" max="17" width="0.85546875" style="3" customWidth="1"/>
    <col min="18" max="18" width="11.28125" style="3" customWidth="1"/>
    <col min="19" max="19" width="0.85546875" style="3" customWidth="1"/>
    <col min="20" max="20" width="11.28125" style="3" customWidth="1"/>
    <col min="21" max="16384" width="11.57421875" style="3" customWidth="1"/>
  </cols>
  <sheetData>
    <row r="1" ht="18" thickBot="1">
      <c r="B1" s="284">
        <v>17.5</v>
      </c>
    </row>
    <row r="2" spans="2:20" ht="21" thickTop="1">
      <c r="B2" s="49"/>
      <c r="C2" s="6"/>
      <c r="D2" s="6"/>
      <c r="E2" s="6"/>
      <c r="F2" s="6"/>
      <c r="G2" s="6"/>
      <c r="H2" s="6"/>
      <c r="I2" s="6"/>
      <c r="J2" s="6"/>
      <c r="K2" s="7"/>
      <c r="L2" s="8"/>
      <c r="M2" s="8"/>
      <c r="N2" s="8"/>
      <c r="O2" s="8"/>
      <c r="P2" s="8"/>
      <c r="Q2" s="8"/>
      <c r="R2" s="9"/>
      <c r="S2" s="10"/>
      <c r="T2" s="11"/>
    </row>
    <row r="3" spans="2:20" ht="13.5">
      <c r="B3" s="79" t="s">
        <v>59</v>
      </c>
      <c r="C3" s="13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</row>
    <row r="4" spans="2:20" ht="13.5">
      <c r="B4" s="79" t="s">
        <v>103</v>
      </c>
      <c r="C4" s="13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2:20" ht="17.25">
      <c r="B5" s="80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</row>
    <row r="6" spans="3:20" ht="15">
      <c r="C6" s="258"/>
      <c r="D6" s="82" t="s">
        <v>0</v>
      </c>
      <c r="E6" s="83"/>
      <c r="F6" s="83"/>
      <c r="G6" s="83"/>
      <c r="H6" s="83"/>
      <c r="I6" s="83"/>
      <c r="J6" s="83"/>
      <c r="K6" s="83"/>
      <c r="L6" s="83"/>
      <c r="M6" s="15"/>
      <c r="N6" s="83"/>
      <c r="O6" s="15"/>
      <c r="P6" s="83"/>
      <c r="Q6" s="15"/>
      <c r="R6" s="83"/>
      <c r="S6" s="15"/>
      <c r="T6" s="83"/>
    </row>
    <row r="7" spans="3:20" ht="15">
      <c r="C7" s="20"/>
      <c r="D7" s="24">
        <v>1991</v>
      </c>
      <c r="E7" s="24"/>
      <c r="F7" s="24">
        <v>1992</v>
      </c>
      <c r="G7" s="24"/>
      <c r="H7" s="24">
        <v>1993</v>
      </c>
      <c r="I7" s="24"/>
      <c r="J7" s="24">
        <v>1994</v>
      </c>
      <c r="K7" s="24"/>
      <c r="L7" s="24">
        <v>1995</v>
      </c>
      <c r="M7" s="24"/>
      <c r="N7" s="24">
        <v>1996</v>
      </c>
      <c r="O7" s="24"/>
      <c r="P7" s="24">
        <v>1997</v>
      </c>
      <c r="Q7" s="24"/>
      <c r="R7" s="24">
        <v>1998</v>
      </c>
      <c r="S7" s="24"/>
      <c r="T7" s="84" t="s">
        <v>58</v>
      </c>
    </row>
    <row r="8" spans="3:20" ht="13.5">
      <c r="C8" s="47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2:20" ht="14.25">
      <c r="B9" s="86" t="s">
        <v>64</v>
      </c>
      <c r="C9" s="87"/>
      <c r="D9" s="88">
        <f>SUM(D10:D14)</f>
        <v>382015.17008642555</v>
      </c>
      <c r="E9" s="88"/>
      <c r="F9" s="88">
        <f>SUM(F10:F14)</f>
        <v>391954.7072710445</v>
      </c>
      <c r="G9" s="88"/>
      <c r="H9" s="88">
        <f>SUM(H10:H14)</f>
        <v>437439.43194138934</v>
      </c>
      <c r="I9" s="88"/>
      <c r="J9" s="88">
        <f>SUM(J10:J14)</f>
        <v>476387.2727152525</v>
      </c>
      <c r="K9" s="88"/>
      <c r="L9" s="88">
        <v>413171.4975418605</v>
      </c>
      <c r="M9" s="88"/>
      <c r="N9" s="88">
        <v>436740.36947219115</v>
      </c>
      <c r="O9" s="88"/>
      <c r="P9" s="88">
        <v>466693.5082038152</v>
      </c>
      <c r="Q9" s="88"/>
      <c r="R9" s="88">
        <v>464442.58443168295</v>
      </c>
      <c r="S9" s="88"/>
      <c r="T9" s="88">
        <v>587413.6709624007</v>
      </c>
    </row>
    <row r="10" spans="2:20" ht="14.25">
      <c r="B10" s="89" t="s">
        <v>97</v>
      </c>
      <c r="C10" s="9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1">
        <v>7377.37926418088</v>
      </c>
      <c r="S10" s="91"/>
      <c r="T10" s="91">
        <v>7381.845436214585</v>
      </c>
    </row>
    <row r="11" spans="2:20" ht="14.25">
      <c r="B11" s="89" t="s">
        <v>65</v>
      </c>
      <c r="C11" s="92"/>
      <c r="D11" s="91">
        <v>223446.38972028898</v>
      </c>
      <c r="E11" s="91"/>
      <c r="F11" s="91">
        <v>231345.5579195365</v>
      </c>
      <c r="G11" s="91"/>
      <c r="H11" s="91">
        <v>251638.76167466014</v>
      </c>
      <c r="I11" s="91"/>
      <c r="J11" s="91">
        <v>242240.15241666968</v>
      </c>
      <c r="K11" s="91"/>
      <c r="L11" s="91">
        <v>250018.47511208875</v>
      </c>
      <c r="M11" s="91"/>
      <c r="N11" s="91">
        <v>248458.69243806571</v>
      </c>
      <c r="O11" s="91"/>
      <c r="P11" s="91">
        <v>263294.9286598632</v>
      </c>
      <c r="Q11" s="91"/>
      <c r="R11" s="91">
        <v>254300.80655824408</v>
      </c>
      <c r="S11" s="91"/>
      <c r="T11" s="91">
        <v>256936.86968855554</v>
      </c>
    </row>
    <row r="12" spans="2:20" ht="14.25">
      <c r="B12" s="89" t="s">
        <v>98</v>
      </c>
      <c r="C12" s="92"/>
      <c r="D12" s="91">
        <v>4808.096835070259</v>
      </c>
      <c r="E12" s="91"/>
      <c r="F12" s="91">
        <v>5024.46119264842</v>
      </c>
      <c r="G12" s="91"/>
      <c r="H12" s="91">
        <v>8327.70624331374</v>
      </c>
      <c r="I12" s="91"/>
      <c r="J12" s="91">
        <v>4850.311925282175</v>
      </c>
      <c r="K12" s="91"/>
      <c r="L12" s="91">
        <v>4850.311925282175</v>
      </c>
      <c r="M12" s="91"/>
      <c r="N12" s="91">
        <v>16840.070679023476</v>
      </c>
      <c r="O12" s="91"/>
      <c r="P12" s="91">
        <v>7813.15735698917</v>
      </c>
      <c r="Q12" s="91"/>
      <c r="R12" s="91">
        <v>7813.15735698917</v>
      </c>
      <c r="S12" s="91"/>
      <c r="T12" s="91">
        <v>7813.15735698917</v>
      </c>
    </row>
    <row r="13" spans="2:20" ht="14.25">
      <c r="B13" s="89" t="s">
        <v>66</v>
      </c>
      <c r="C13" s="92"/>
      <c r="D13" s="91">
        <v>17263.6675621747</v>
      </c>
      <c r="E13" s="91"/>
      <c r="F13" s="91">
        <v>18566.686842643012</v>
      </c>
      <c r="G13" s="91"/>
      <c r="H13" s="91">
        <v>41632.86170711479</v>
      </c>
      <c r="I13" s="91"/>
      <c r="J13" s="91">
        <v>56731.868847138576</v>
      </c>
      <c r="K13" s="91"/>
      <c r="L13" s="91">
        <v>38218.816859591556</v>
      </c>
      <c r="M13" s="91"/>
      <c r="N13" s="91">
        <v>40836.54406620749</v>
      </c>
      <c r="O13" s="85"/>
      <c r="P13" s="91">
        <v>44495.243974853656</v>
      </c>
      <c r="Q13" s="85"/>
      <c r="R13" s="91">
        <v>52833.32781604222</v>
      </c>
      <c r="S13" s="91"/>
      <c r="T13" s="91">
        <v>59980.00768093471</v>
      </c>
    </row>
    <row r="14" spans="2:20" ht="14.25">
      <c r="B14" s="89" t="s">
        <v>67</v>
      </c>
      <c r="C14" s="92"/>
      <c r="D14" s="91">
        <v>136497.01596889162</v>
      </c>
      <c r="E14" s="91"/>
      <c r="F14" s="91">
        <v>137018.0013162165</v>
      </c>
      <c r="G14" s="91"/>
      <c r="H14" s="91">
        <v>135840.10231630065</v>
      </c>
      <c r="I14" s="91"/>
      <c r="J14" s="91">
        <v>172564.93952616205</v>
      </c>
      <c r="K14" s="91"/>
      <c r="L14" s="91">
        <v>120083.89364489801</v>
      </c>
      <c r="M14" s="91"/>
      <c r="N14" s="91">
        <v>130605.0622888945</v>
      </c>
      <c r="O14" s="85"/>
      <c r="P14" s="91">
        <v>151090.17821210917</v>
      </c>
      <c r="Q14" s="85"/>
      <c r="R14" s="91">
        <v>142117.91343622663</v>
      </c>
      <c r="S14" s="91"/>
      <c r="T14" s="91">
        <v>255301.7907997067</v>
      </c>
    </row>
    <row r="15" spans="2:20" ht="13.5">
      <c r="B15" s="93"/>
      <c r="C15" s="47"/>
      <c r="D15" s="85"/>
      <c r="E15" s="85"/>
      <c r="F15" s="85"/>
      <c r="G15" s="85"/>
      <c r="H15" s="85"/>
      <c r="I15" s="85"/>
      <c r="J15" s="85"/>
      <c r="K15" s="85"/>
      <c r="L15" s="85"/>
      <c r="M15" s="91"/>
      <c r="N15" s="85"/>
      <c r="O15" s="91"/>
      <c r="P15" s="85"/>
      <c r="Q15" s="91"/>
      <c r="R15" s="85"/>
      <c r="S15" s="85"/>
      <c r="T15" s="85"/>
    </row>
    <row r="16" spans="2:20" ht="14.25">
      <c r="B16" s="86" t="s">
        <v>68</v>
      </c>
      <c r="C16" s="87"/>
      <c r="D16" s="88">
        <f>SUM(D17:D20)</f>
        <v>6934365.453607876</v>
      </c>
      <c r="E16" s="88"/>
      <c r="F16" s="88">
        <f>SUM(F17:F20)</f>
        <v>7650023.634764942</v>
      </c>
      <c r="G16" s="88"/>
      <c r="H16" s="88">
        <f>SUM(H17:H20)</f>
        <v>8108315.466842162</v>
      </c>
      <c r="I16" s="88"/>
      <c r="J16" s="88">
        <f>SUM(J17:J20)</f>
        <v>7524907.310374671</v>
      </c>
      <c r="K16" s="88"/>
      <c r="L16" s="88">
        <v>8096760.987438733</v>
      </c>
      <c r="M16" s="88"/>
      <c r="N16" s="88">
        <v>8638310.117119573</v>
      </c>
      <c r="O16" s="88"/>
      <c r="P16" s="88">
        <v>8837786.331753029</v>
      </c>
      <c r="Q16" s="88"/>
      <c r="R16" s="88">
        <v>9439458.677379612</v>
      </c>
      <c r="S16" s="88"/>
      <c r="T16" s="88">
        <v>10139390.671157427</v>
      </c>
    </row>
    <row r="17" spans="2:20" ht="14.25">
      <c r="B17" s="89" t="s">
        <v>69</v>
      </c>
      <c r="C17" s="92"/>
      <c r="D17" s="91">
        <v>6416131.019887491</v>
      </c>
      <c r="E17" s="91"/>
      <c r="F17" s="91">
        <v>7078396.769181299</v>
      </c>
      <c r="G17" s="91"/>
      <c r="H17" s="91">
        <v>7510576.46075992</v>
      </c>
      <c r="I17" s="91"/>
      <c r="J17" s="91">
        <v>6939858.953890352</v>
      </c>
      <c r="K17" s="91"/>
      <c r="L17" s="91">
        <v>7477579.579099203</v>
      </c>
      <c r="M17" s="85"/>
      <c r="N17" s="91">
        <v>7993212.53071773</v>
      </c>
      <c r="O17" s="85"/>
      <c r="P17" s="91">
        <v>8133242.041511904</v>
      </c>
      <c r="Q17" s="85"/>
      <c r="R17" s="91">
        <v>8700072.211838735</v>
      </c>
      <c r="S17" s="91"/>
      <c r="T17" s="91">
        <v>9304675.665016234</v>
      </c>
    </row>
    <row r="18" spans="2:20" ht="14.25">
      <c r="B18" s="89" t="s">
        <v>70</v>
      </c>
      <c r="C18" s="92"/>
      <c r="D18" s="91">
        <v>61771.213689853714</v>
      </c>
      <c r="E18" s="91"/>
      <c r="F18" s="91">
        <v>67326.63308211027</v>
      </c>
      <c r="G18" s="91"/>
      <c r="H18" s="91">
        <v>72158.25034558197</v>
      </c>
      <c r="I18" s="91"/>
      <c r="J18" s="91">
        <v>70341.03045929344</v>
      </c>
      <c r="K18" s="91"/>
      <c r="L18" s="91">
        <v>71601.31381386908</v>
      </c>
      <c r="M18" s="85"/>
      <c r="N18" s="91">
        <v>49083.09617401465</v>
      </c>
      <c r="O18" s="85"/>
      <c r="P18" s="91">
        <v>33016.364351568045</v>
      </c>
      <c r="Q18" s="85"/>
      <c r="R18" s="91">
        <v>30906.56293013499</v>
      </c>
      <c r="S18" s="91"/>
      <c r="T18" s="91">
        <v>32232.83934388778</v>
      </c>
    </row>
    <row r="19" spans="2:20" ht="14.25">
      <c r="B19" s="89" t="s">
        <v>99</v>
      </c>
      <c r="C19" s="92"/>
      <c r="D19" s="91">
        <v>456463.22003053146</v>
      </c>
      <c r="E19" s="91"/>
      <c r="F19" s="91">
        <v>504300.2325015326</v>
      </c>
      <c r="G19" s="91"/>
      <c r="H19" s="91">
        <v>525580.7557366606</v>
      </c>
      <c r="I19" s="91"/>
      <c r="J19" s="91">
        <v>514707.32602502615</v>
      </c>
      <c r="K19" s="91"/>
      <c r="L19" s="91">
        <v>547580.0945256609</v>
      </c>
      <c r="M19" s="91"/>
      <c r="N19" s="91">
        <v>596014.4902278293</v>
      </c>
      <c r="O19" s="91"/>
      <c r="P19" s="91">
        <v>649117.9086104576</v>
      </c>
      <c r="Q19" s="91"/>
      <c r="R19" s="91">
        <v>629093.7258951539</v>
      </c>
      <c r="S19" s="91"/>
      <c r="T19" s="91">
        <v>709297.8850608596</v>
      </c>
    </row>
    <row r="20" spans="2:20" ht="14.25">
      <c r="B20" s="89" t="s">
        <v>71</v>
      </c>
      <c r="C20" s="92"/>
      <c r="D20" s="1"/>
      <c r="E20" s="1"/>
      <c r="F20" s="1"/>
      <c r="G20" s="1"/>
      <c r="H20" s="1"/>
      <c r="I20" s="1"/>
      <c r="J20" s="1"/>
      <c r="K20" s="1"/>
      <c r="L20" s="1"/>
      <c r="M20" s="2"/>
      <c r="N20" s="1"/>
      <c r="O20" s="2"/>
      <c r="P20" s="91">
        <v>22410.017279098</v>
      </c>
      <c r="Q20" s="91"/>
      <c r="R20" s="91">
        <v>79386.17671558906</v>
      </c>
      <c r="S20" s="91"/>
      <c r="T20" s="91">
        <v>93184.28173644417</v>
      </c>
    </row>
    <row r="21" spans="2:20" ht="13.5">
      <c r="B21" s="93"/>
      <c r="C21" s="47"/>
      <c r="D21" s="85"/>
      <c r="E21" s="85"/>
      <c r="F21" s="85"/>
      <c r="G21" s="85"/>
      <c r="H21" s="85"/>
      <c r="I21" s="85"/>
      <c r="J21" s="85"/>
      <c r="K21" s="85"/>
      <c r="L21" s="85"/>
      <c r="M21" s="91"/>
      <c r="N21" s="85"/>
      <c r="O21" s="91"/>
      <c r="P21" s="85"/>
      <c r="Q21" s="91"/>
      <c r="R21" s="85"/>
      <c r="S21" s="85"/>
      <c r="T21" s="85"/>
    </row>
    <row r="22" spans="2:20" ht="14.25">
      <c r="B22" s="86" t="s">
        <v>72</v>
      </c>
      <c r="C22" s="87"/>
      <c r="D22" s="88">
        <f>SUM(D23:D26)</f>
        <v>618523.8147380189</v>
      </c>
      <c r="E22" s="88"/>
      <c r="F22" s="88">
        <f>SUM(F23:F26)</f>
        <v>754982.9164052263</v>
      </c>
      <c r="G22" s="88"/>
      <c r="H22" s="88">
        <f>SUM(H23:H26)</f>
        <v>803672.7151683436</v>
      </c>
      <c r="I22" s="88"/>
      <c r="J22" s="88">
        <f>SUM(J23:J26)</f>
        <v>844880.66931112</v>
      </c>
      <c r="K22" s="88"/>
      <c r="L22" s="88">
        <v>901550.9942293102</v>
      </c>
      <c r="M22" s="88"/>
      <c r="N22" s="88">
        <v>964253.8703274315</v>
      </c>
      <c r="O22" s="88"/>
      <c r="P22" s="88">
        <v>1077344.128759074</v>
      </c>
      <c r="Q22" s="88"/>
      <c r="R22" s="88">
        <v>1119569.247024268</v>
      </c>
      <c r="S22" s="88"/>
      <c r="T22" s="88">
        <v>1192982.277111601</v>
      </c>
    </row>
    <row r="23" spans="2:20" ht="14.25">
      <c r="B23" s="89" t="s">
        <v>73</v>
      </c>
      <c r="C23" s="92"/>
      <c r="D23" s="91">
        <v>191411.29596240068</v>
      </c>
      <c r="E23" s="91"/>
      <c r="F23" s="91">
        <v>224145.2809010374</v>
      </c>
      <c r="G23" s="91"/>
      <c r="H23" s="91">
        <v>238494.46815837873</v>
      </c>
      <c r="I23" s="91"/>
      <c r="J23" s="91">
        <v>257841.7704614571</v>
      </c>
      <c r="K23" s="91"/>
      <c r="L23" s="91">
        <v>262720.0908249492</v>
      </c>
      <c r="M23" s="91"/>
      <c r="N23" s="91">
        <v>282112.07579243445</v>
      </c>
      <c r="O23" s="91"/>
      <c r="P23" s="91">
        <v>350797.5961138557</v>
      </c>
      <c r="Q23" s="91"/>
      <c r="R23" s="91">
        <v>343995.6982341053</v>
      </c>
      <c r="S23" s="91"/>
      <c r="T23" s="91">
        <v>370069.23421736725</v>
      </c>
    </row>
    <row r="24" spans="2:20" ht="14.25">
      <c r="B24" s="89" t="s">
        <v>74</v>
      </c>
      <c r="C24" s="92"/>
      <c r="D24" s="91">
        <v>403717.79182142735</v>
      </c>
      <c r="E24" s="91"/>
      <c r="F24" s="91">
        <v>492162.94598704216</v>
      </c>
      <c r="G24" s="91"/>
      <c r="H24" s="91">
        <v>533010.212157273</v>
      </c>
      <c r="I24" s="91"/>
      <c r="J24" s="91">
        <v>557363.1110369863</v>
      </c>
      <c r="K24" s="91"/>
      <c r="L24" s="91">
        <v>607387.4480969673</v>
      </c>
      <c r="M24" s="91"/>
      <c r="N24" s="91">
        <v>647749.9203148102</v>
      </c>
      <c r="O24" s="91"/>
      <c r="P24" s="91">
        <v>690446.7690911496</v>
      </c>
      <c r="Q24" s="91"/>
      <c r="R24" s="91">
        <v>737045.804070054</v>
      </c>
      <c r="S24" s="91"/>
      <c r="T24" s="91">
        <v>780951.8323416634</v>
      </c>
    </row>
    <row r="25" spans="2:20" ht="14.25">
      <c r="B25" s="89" t="s">
        <v>75</v>
      </c>
      <c r="C25" s="92"/>
      <c r="D25" s="91">
        <v>20375.469204139776</v>
      </c>
      <c r="E25" s="91"/>
      <c r="F25" s="91">
        <v>34515.79189354873</v>
      </c>
      <c r="G25" s="91"/>
      <c r="H25" s="91">
        <v>31605.14764463357</v>
      </c>
      <c r="I25" s="91"/>
      <c r="J25" s="91">
        <v>29675.787812676543</v>
      </c>
      <c r="K25" s="91"/>
      <c r="L25" s="91">
        <v>31443.455307393648</v>
      </c>
      <c r="M25" s="85"/>
      <c r="N25" s="91">
        <v>34391.87422018679</v>
      </c>
      <c r="O25" s="85"/>
      <c r="P25" s="91">
        <v>36099.76355406886</v>
      </c>
      <c r="Q25" s="85"/>
      <c r="R25" s="91">
        <v>38527.74472010867</v>
      </c>
      <c r="S25" s="91"/>
      <c r="T25" s="91">
        <v>41961.21055257053</v>
      </c>
    </row>
    <row r="26" spans="2:20" ht="14.25">
      <c r="B26" s="89" t="s">
        <v>76</v>
      </c>
      <c r="C26" s="92"/>
      <c r="D26" s="91">
        <v>3019.257750051086</v>
      </c>
      <c r="E26" s="91"/>
      <c r="F26" s="91">
        <v>4158.897623598139</v>
      </c>
      <c r="G26" s="91"/>
      <c r="H26" s="91">
        <v>562.8872080583703</v>
      </c>
      <c r="I26" s="8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3" ht="13.5">
      <c r="B27" s="93"/>
      <c r="C27" s="47"/>
    </row>
    <row r="28" spans="2:20" ht="14.25">
      <c r="B28" s="86" t="s">
        <v>77</v>
      </c>
      <c r="C28" s="87"/>
      <c r="D28" s="88">
        <f>SUM(D29:D35)</f>
        <v>9003583.266009552</v>
      </c>
      <c r="E28" s="88"/>
      <c r="F28" s="88">
        <f>SUM(F29:F35)</f>
        <v>10414727.931963239</v>
      </c>
      <c r="G28" s="88"/>
      <c r="H28" s="88">
        <f>SUM(H29:H35)</f>
        <v>11258231.614096139</v>
      </c>
      <c r="I28" s="88"/>
      <c r="J28" s="88">
        <f>SUM(J29:J35)</f>
        <v>12521481.037343035</v>
      </c>
      <c r="K28" s="88"/>
      <c r="L28" s="88">
        <v>13156330.541055135</v>
      </c>
      <c r="M28" s="88"/>
      <c r="N28" s="88">
        <v>14040213.04781942</v>
      </c>
      <c r="O28" s="88"/>
      <c r="P28" s="88">
        <v>14774465.410539413</v>
      </c>
      <c r="Q28" s="88"/>
      <c r="R28" s="88">
        <v>15652895.797179936</v>
      </c>
      <c r="S28" s="88"/>
      <c r="T28" s="88">
        <v>16729196.715138292</v>
      </c>
    </row>
    <row r="29" spans="2:20" ht="14.25">
      <c r="B29" s="89" t="s">
        <v>78</v>
      </c>
      <c r="C29" s="92"/>
      <c r="D29" s="91">
        <v>2817860.2578976806</v>
      </c>
      <c r="E29" s="91"/>
      <c r="F29" s="91">
        <v>3312530.6998365247</v>
      </c>
      <c r="G29" s="91"/>
      <c r="H29" s="91">
        <v>3472281.356267955</v>
      </c>
      <c r="I29" s="91"/>
      <c r="J29" s="91">
        <v>3741181.5374911353</v>
      </c>
      <c r="K29" s="91"/>
      <c r="L29" s="91">
        <v>3817892.1603981107</v>
      </c>
      <c r="M29" s="91"/>
      <c r="N29" s="91">
        <v>4047547.572307767</v>
      </c>
      <c r="O29" s="91"/>
      <c r="P29" s="91">
        <v>4363798.580637794</v>
      </c>
      <c r="Q29" s="91"/>
      <c r="R29" s="91">
        <v>4497126.464967005</v>
      </c>
      <c r="S29" s="91"/>
      <c r="T29" s="91">
        <v>4750743.301720097</v>
      </c>
    </row>
    <row r="30" spans="2:20" ht="14.25">
      <c r="B30" s="89" t="s">
        <v>79</v>
      </c>
      <c r="C30" s="92"/>
      <c r="D30" s="91">
        <v>21096.526372411143</v>
      </c>
      <c r="E30" s="91"/>
      <c r="F30" s="91">
        <v>23852.914998858083</v>
      </c>
      <c r="G30" s="91"/>
      <c r="H30" s="91">
        <v>21195.339397545464</v>
      </c>
      <c r="I30" s="91"/>
      <c r="J30" s="91">
        <v>716001.2327981801</v>
      </c>
      <c r="K30" s="91"/>
      <c r="L30" s="91">
        <v>824576.1313451853</v>
      </c>
      <c r="M30" s="91"/>
      <c r="N30" s="91">
        <v>887726.2037971944</v>
      </c>
      <c r="O30" s="91"/>
      <c r="P30" s="91">
        <v>903048.0869610885</v>
      </c>
      <c r="Q30" s="91"/>
      <c r="R30" s="91">
        <v>1045374.8560670987</v>
      </c>
      <c r="S30" s="91"/>
      <c r="T30" s="91">
        <v>1067258.7944779007</v>
      </c>
    </row>
    <row r="31" spans="2:20" ht="14.25">
      <c r="B31" s="89" t="s">
        <v>80</v>
      </c>
      <c r="C31" s="92"/>
      <c r="D31" s="91">
        <v>2475026.8482744945</v>
      </c>
      <c r="E31" s="91"/>
      <c r="F31" s="91">
        <v>2881462.2160338005</v>
      </c>
      <c r="G31" s="91"/>
      <c r="H31" s="91">
        <v>3161887.279362447</v>
      </c>
      <c r="I31" s="91"/>
      <c r="J31" s="91">
        <v>3312129.7228432684</v>
      </c>
      <c r="K31" s="91"/>
      <c r="L31" s="91">
        <v>3375694.648690394</v>
      </c>
      <c r="M31" s="85"/>
      <c r="N31" s="91">
        <v>3600524.4097580328</v>
      </c>
      <c r="O31" s="85"/>
      <c r="P31" s="91">
        <v>3795036.798401927</v>
      </c>
      <c r="Q31" s="85"/>
      <c r="R31" s="91">
        <v>3960962.4786039693</v>
      </c>
      <c r="S31" s="91"/>
      <c r="T31" s="91">
        <v>4283846.436058323</v>
      </c>
    </row>
    <row r="32" spans="2:20" ht="14.25">
      <c r="B32" s="89" t="s">
        <v>81</v>
      </c>
      <c r="C32" s="92"/>
      <c r="D32" s="91">
        <v>907489.2365283135</v>
      </c>
      <c r="E32" s="91"/>
      <c r="F32" s="91">
        <v>1108739.0999362925</v>
      </c>
      <c r="G32" s="91"/>
      <c r="H32" s="91">
        <v>1213371.298769127</v>
      </c>
      <c r="I32" s="91"/>
      <c r="J32" s="91">
        <v>1294731.4936713423</v>
      </c>
      <c r="K32" s="91"/>
      <c r="L32" s="91">
        <v>1451083.789916219</v>
      </c>
      <c r="M32" s="85"/>
      <c r="N32" s="91">
        <v>1589747.6534744508</v>
      </c>
      <c r="O32" s="85"/>
      <c r="P32" s="91">
        <v>1668261.9921688123</v>
      </c>
      <c r="Q32" s="85"/>
      <c r="R32" s="91">
        <v>1780224.2288834394</v>
      </c>
      <c r="S32" s="91"/>
      <c r="T32" s="91">
        <v>1906245.269013018</v>
      </c>
    </row>
    <row r="33" spans="2:20" ht="14.25">
      <c r="B33" s="89" t="s">
        <v>82</v>
      </c>
      <c r="C33" s="92"/>
      <c r="D33" s="91">
        <v>260042.94832497928</v>
      </c>
      <c r="E33" s="91"/>
      <c r="F33" s="91">
        <v>292692.94891998125</v>
      </c>
      <c r="G33" s="91"/>
      <c r="H33" s="91">
        <v>325376.69649489736</v>
      </c>
      <c r="I33" s="91"/>
      <c r="J33" s="91">
        <v>330040.0509718366</v>
      </c>
      <c r="K33" s="91"/>
      <c r="L33" s="91">
        <v>346338.3343250033</v>
      </c>
      <c r="M33" s="91"/>
      <c r="N33" s="91">
        <v>368617.9973074658</v>
      </c>
      <c r="O33" s="91"/>
      <c r="P33" s="91">
        <v>395989.11527412164</v>
      </c>
      <c r="Q33" s="91"/>
      <c r="R33" s="91">
        <v>405960.0262461986</v>
      </c>
      <c r="S33" s="91"/>
      <c r="T33" s="91">
        <v>435484.04474535113</v>
      </c>
    </row>
    <row r="34" spans="2:20" ht="14.25">
      <c r="B34" s="89" t="s">
        <v>83</v>
      </c>
      <c r="C34" s="92"/>
      <c r="D34" s="91">
        <v>979028.3437308428</v>
      </c>
      <c r="E34" s="91"/>
      <c r="F34" s="91">
        <v>1078036.9562342986</v>
      </c>
      <c r="G34" s="91"/>
      <c r="H34" s="91">
        <v>1178687.0414518048</v>
      </c>
      <c r="I34" s="91"/>
      <c r="J34" s="91">
        <v>1194519.5689541188</v>
      </c>
      <c r="K34" s="91"/>
      <c r="L34" s="91">
        <v>1282516.6540454125</v>
      </c>
      <c r="M34" s="91"/>
      <c r="N34" s="91">
        <v>1372397.8399651174</v>
      </c>
      <c r="O34" s="91"/>
      <c r="P34" s="91">
        <v>1426670.3009447907</v>
      </c>
      <c r="Q34" s="91"/>
      <c r="R34" s="91">
        <v>1547720.9080090874</v>
      </c>
      <c r="S34" s="91"/>
      <c r="T34" s="91">
        <v>1649470.9951558425</v>
      </c>
    </row>
    <row r="35" spans="2:20" ht="14.25">
      <c r="B35" s="89" t="s">
        <v>84</v>
      </c>
      <c r="C35" s="92"/>
      <c r="D35" s="91">
        <v>1543039.1048808307</v>
      </c>
      <c r="E35" s="91"/>
      <c r="F35" s="91">
        <v>1717413.096003485</v>
      </c>
      <c r="G35" s="91"/>
      <c r="H35" s="91">
        <v>1885432.6023523614</v>
      </c>
      <c r="I35" s="91"/>
      <c r="J35" s="91">
        <v>1932877.4306131527</v>
      </c>
      <c r="K35" s="91"/>
      <c r="L35" s="91">
        <v>2058228.8223348118</v>
      </c>
      <c r="M35" s="85"/>
      <c r="N35" s="91">
        <v>2173651.371209392</v>
      </c>
      <c r="O35" s="85"/>
      <c r="P35" s="91">
        <v>2221660.5361508783</v>
      </c>
      <c r="Q35" s="85"/>
      <c r="R35" s="91">
        <v>2415526.834403135</v>
      </c>
      <c r="S35" s="91"/>
      <c r="T35" s="91">
        <v>2636147.8739677616</v>
      </c>
    </row>
    <row r="36" spans="2:20" ht="13.5">
      <c r="B36" s="93"/>
      <c r="C36" s="4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2:20" ht="14.25">
      <c r="B37" s="86" t="s">
        <v>85</v>
      </c>
      <c r="C37" s="87"/>
      <c r="D37" s="88">
        <f>SUM(D38:D49)</f>
        <v>681693.2422679793</v>
      </c>
      <c r="E37" s="88"/>
      <c r="F37" s="88">
        <f>SUM(F38:F49)</f>
        <v>753298.9756890604</v>
      </c>
      <c r="G37" s="88"/>
      <c r="H37" s="88">
        <f>SUM(H38:H49)</f>
        <v>804577.085596144</v>
      </c>
      <c r="I37" s="88"/>
      <c r="J37" s="88">
        <f>SUM(J38:J49)</f>
        <v>819825.2818987175</v>
      </c>
      <c r="K37" s="88"/>
      <c r="L37" s="88">
        <v>903841.8065856785</v>
      </c>
      <c r="M37" s="88"/>
      <c r="N37" s="88">
        <v>972068.6783441392</v>
      </c>
      <c r="O37" s="88"/>
      <c r="P37" s="88">
        <v>1027607.4568481273</v>
      </c>
      <c r="Q37" s="88"/>
      <c r="R37" s="88">
        <v>1077520.1996409046</v>
      </c>
      <c r="S37" s="88"/>
      <c r="T37" s="88">
        <v>1146423.7402454242</v>
      </c>
    </row>
    <row r="38" spans="2:20" ht="14.25">
      <c r="B38" s="89" t="s">
        <v>86</v>
      </c>
      <c r="C38" s="92"/>
      <c r="D38" s="91">
        <v>52032.5690262402</v>
      </c>
      <c r="E38" s="91"/>
      <c r="F38" s="91">
        <v>54528.101955693375</v>
      </c>
      <c r="G38" s="91"/>
      <c r="H38" s="91">
        <v>52103.27092423641</v>
      </c>
      <c r="I38" s="91"/>
      <c r="J38" s="91">
        <v>51815.213882177595</v>
      </c>
      <c r="K38" s="91"/>
      <c r="L38" s="91">
        <v>51043.49861746421</v>
      </c>
      <c r="M38" s="91"/>
      <c r="N38" s="91">
        <v>51711.12069885927</v>
      </c>
      <c r="O38" s="91"/>
      <c r="P38" s="91">
        <v>56141.96455104395</v>
      </c>
      <c r="Q38" s="91"/>
      <c r="R38" s="91">
        <v>62335.83240777469</v>
      </c>
      <c r="S38" s="91"/>
      <c r="T38" s="91">
        <v>69866.87187623959</v>
      </c>
    </row>
    <row r="39" spans="2:20" ht="14.25">
      <c r="B39" s="89" t="s">
        <v>87</v>
      </c>
      <c r="C39" s="92"/>
      <c r="D39" s="91">
        <v>28968.656665825256</v>
      </c>
      <c r="E39" s="91"/>
      <c r="F39" s="91">
        <v>33367.87477912805</v>
      </c>
      <c r="G39" s="91"/>
      <c r="H39" s="91">
        <v>34088.16957556525</v>
      </c>
      <c r="I39" s="91"/>
      <c r="J39" s="91">
        <v>36511.05814191098</v>
      </c>
      <c r="K39" s="91"/>
      <c r="L39" s="91">
        <v>36677.6507682293</v>
      </c>
      <c r="M39" s="91"/>
      <c r="N39" s="91">
        <v>42447.2579802481</v>
      </c>
      <c r="O39" s="91"/>
      <c r="P39" s="91">
        <v>47244.69765624571</v>
      </c>
      <c r="Q39" s="91"/>
      <c r="R39" s="91">
        <v>45286.86405106198</v>
      </c>
      <c r="S39" s="91"/>
      <c r="T39" s="91">
        <v>49798.80357722405</v>
      </c>
    </row>
    <row r="40" spans="2:20" ht="14.25">
      <c r="B40" s="89" t="s">
        <v>88</v>
      </c>
      <c r="C40" s="92"/>
      <c r="D40" s="91">
        <v>15822.561285204285</v>
      </c>
      <c r="E40" s="91"/>
      <c r="F40" s="91">
        <v>18140.865030711717</v>
      </c>
      <c r="G40" s="91"/>
      <c r="H40" s="91">
        <v>18227.438624643903</v>
      </c>
      <c r="I40" s="91"/>
      <c r="J40" s="91">
        <v>26772.8671102136</v>
      </c>
      <c r="K40" s="91"/>
      <c r="L40" s="91">
        <v>40493.56242887983</v>
      </c>
      <c r="M40" s="85"/>
      <c r="N40" s="91">
        <v>46386.81234937916</v>
      </c>
      <c r="O40" s="85"/>
      <c r="P40" s="91">
        <v>49290.637234873124</v>
      </c>
      <c r="Q40" s="85"/>
      <c r="R40" s="91">
        <v>53887.12657314918</v>
      </c>
      <c r="S40" s="91"/>
      <c r="T40" s="91">
        <v>58433.08477876745</v>
      </c>
    </row>
    <row r="41" spans="2:20" ht="14.25">
      <c r="B41" s="89" t="s">
        <v>89</v>
      </c>
      <c r="C41" s="92"/>
      <c r="D41" s="91">
        <v>8555.188880074043</v>
      </c>
      <c r="E41" s="91"/>
      <c r="F41" s="91">
        <v>11141.382766578918</v>
      </c>
      <c r="G41" s="91"/>
      <c r="H41" s="91">
        <v>25083.941473441275</v>
      </c>
      <c r="I41" s="91"/>
      <c r="J41" s="91">
        <v>15509.515854699312</v>
      </c>
      <c r="K41" s="91"/>
      <c r="L41" s="91">
        <v>19466.077403911386</v>
      </c>
      <c r="M41" s="85"/>
      <c r="N41" s="91">
        <v>20926.93853285733</v>
      </c>
      <c r="O41" s="85"/>
      <c r="P41" s="91">
        <v>27328.925734124266</v>
      </c>
      <c r="Q41" s="85"/>
      <c r="R41" s="91">
        <v>32107.59756411297</v>
      </c>
      <c r="S41" s="91"/>
      <c r="T41" s="91">
        <v>35250.32317489694</v>
      </c>
    </row>
    <row r="42" spans="2:20" ht="14.25">
      <c r="B42" s="89" t="s">
        <v>90</v>
      </c>
      <c r="C42" s="92"/>
      <c r="D42" s="91">
        <v>112115.5132823675</v>
      </c>
      <c r="E42" s="91"/>
      <c r="F42" s="91">
        <v>117329.23798276296</v>
      </c>
      <c r="G42" s="91"/>
      <c r="H42" s="91">
        <v>124028.31913742743</v>
      </c>
      <c r="I42" s="91"/>
      <c r="J42" s="91">
        <v>127776.75083841188</v>
      </c>
      <c r="K42" s="91"/>
      <c r="L42" s="91">
        <v>139986.42920663577</v>
      </c>
      <c r="M42" s="91"/>
      <c r="N42" s="91">
        <v>147213.07633361462</v>
      </c>
      <c r="O42" s="91"/>
      <c r="P42" s="91">
        <v>153923.6047624199</v>
      </c>
      <c r="Q42" s="91"/>
      <c r="R42" s="91">
        <v>157877.45430286153</v>
      </c>
      <c r="S42" s="91"/>
      <c r="T42" s="91">
        <v>162528.42937506762</v>
      </c>
    </row>
    <row r="43" spans="2:20" ht="14.25">
      <c r="B43" s="89" t="s">
        <v>102</v>
      </c>
      <c r="C43" s="92"/>
      <c r="D43" s="91">
        <v>50781.502223744785</v>
      </c>
      <c r="E43" s="91"/>
      <c r="F43" s="91">
        <v>54702.53338622241</v>
      </c>
      <c r="G43" s="91"/>
      <c r="H43" s="91">
        <v>57482.47778058251</v>
      </c>
      <c r="I43" s="91"/>
      <c r="J43" s="91">
        <v>58024.399066027196</v>
      </c>
      <c r="K43" s="91"/>
      <c r="L43" s="91">
        <v>60143.31818681018</v>
      </c>
      <c r="M43" s="91"/>
      <c r="N43" s="91">
        <v>63561.83982273028</v>
      </c>
      <c r="O43" s="91"/>
      <c r="P43" s="91">
        <v>69630.89911984964</v>
      </c>
      <c r="Q43" s="91"/>
      <c r="R43" s="91">
        <v>70801.89500820742</v>
      </c>
      <c r="S43" s="91"/>
      <c r="T43" s="91">
        <v>75586.50031638479</v>
      </c>
    </row>
    <row r="44" spans="2:20" ht="14.25">
      <c r="B44" s="89" t="s">
        <v>91</v>
      </c>
      <c r="C44" s="92"/>
      <c r="D44" s="91">
        <v>29638.056639380717</v>
      </c>
      <c r="E44" s="91"/>
      <c r="F44" s="91">
        <v>37374.62158474872</v>
      </c>
      <c r="G44" s="91"/>
      <c r="H44" s="91">
        <v>38693.69733030423</v>
      </c>
      <c r="I44" s="91"/>
      <c r="J44" s="91">
        <v>39667.19304508793</v>
      </c>
      <c r="K44" s="91"/>
      <c r="L44" s="91">
        <v>41435.699217338</v>
      </c>
      <c r="M44" s="85"/>
      <c r="N44" s="91">
        <v>50333.22165927422</v>
      </c>
      <c r="O44" s="85"/>
      <c r="P44" s="91">
        <v>53417.02253694903</v>
      </c>
      <c r="Q44" s="85"/>
      <c r="R44" s="91">
        <v>50636.621272222415</v>
      </c>
      <c r="S44" s="91"/>
      <c r="T44" s="91">
        <v>53079.586161095285</v>
      </c>
    </row>
    <row r="45" spans="2:20" ht="14.25">
      <c r="B45" s="89" t="s">
        <v>92</v>
      </c>
      <c r="C45" s="92"/>
      <c r="D45" s="91">
        <v>16606.19919945188</v>
      </c>
      <c r="E45" s="91"/>
      <c r="F45" s="91">
        <v>17608.51871551693</v>
      </c>
      <c r="G45" s="91"/>
      <c r="H45" s="91">
        <v>18700.043152669095</v>
      </c>
      <c r="I45" s="91"/>
      <c r="J45" s="91">
        <v>17561.875001502533</v>
      </c>
      <c r="K45" s="91"/>
      <c r="L45" s="91">
        <v>19418.062144651594</v>
      </c>
      <c r="M45" s="91"/>
      <c r="N45" s="91">
        <v>19494.010385727168</v>
      </c>
      <c r="O45" s="91"/>
      <c r="P45" s="91">
        <v>23384.086852259206</v>
      </c>
      <c r="Q45" s="91"/>
      <c r="R45" s="91">
        <v>24550.02689377031</v>
      </c>
      <c r="S45" s="91"/>
      <c r="T45" s="91">
        <v>26894.595326529878</v>
      </c>
    </row>
    <row r="46" spans="2:20" ht="14.25">
      <c r="B46" s="89" t="s">
        <v>93</v>
      </c>
      <c r="C46" s="92"/>
      <c r="D46" s="91">
        <v>316324.3662327359</v>
      </c>
      <c r="E46" s="91"/>
      <c r="F46" s="91">
        <v>347270.10685995215</v>
      </c>
      <c r="G46" s="91"/>
      <c r="H46" s="91">
        <v>379593.6196554999</v>
      </c>
      <c r="I46" s="91"/>
      <c r="J46" s="91">
        <v>385971.5901578258</v>
      </c>
      <c r="K46" s="91"/>
      <c r="L46" s="91">
        <v>425750.7422499489</v>
      </c>
      <c r="M46" s="91"/>
      <c r="N46" s="91">
        <v>459839.9384112846</v>
      </c>
      <c r="O46" s="91"/>
      <c r="P46" s="91">
        <v>458722.13407378027</v>
      </c>
      <c r="Q46" s="91"/>
      <c r="R46" s="91">
        <v>488337.37814479583</v>
      </c>
      <c r="S46" s="91"/>
      <c r="T46" s="91">
        <v>517521.8586780138</v>
      </c>
    </row>
    <row r="47" spans="2:20" ht="14.25">
      <c r="B47" s="89" t="s">
        <v>94</v>
      </c>
      <c r="C47" s="92"/>
      <c r="D47" s="91">
        <v>50848.62883295469</v>
      </c>
      <c r="E47" s="91"/>
      <c r="F47" s="91">
        <v>61835.73262774513</v>
      </c>
      <c r="G47" s="91"/>
      <c r="H47" s="91">
        <v>56576.10794177395</v>
      </c>
      <c r="I47" s="91"/>
      <c r="J47" s="91">
        <v>60214.818800860674</v>
      </c>
      <c r="K47" s="91"/>
      <c r="L47" s="91">
        <v>69426.76636180929</v>
      </c>
      <c r="M47" s="85"/>
      <c r="N47" s="91">
        <v>70154.46217016458</v>
      </c>
      <c r="O47" s="85"/>
      <c r="P47" s="91">
        <v>83713.58088341086</v>
      </c>
      <c r="Q47" s="85"/>
      <c r="R47" s="91">
        <v>84973.16452061712</v>
      </c>
      <c r="S47" s="91"/>
      <c r="T47" s="91">
        <v>89669.63346339235</v>
      </c>
    </row>
    <row r="48" spans="2:20" ht="14.25">
      <c r="B48" s="89" t="s">
        <v>100</v>
      </c>
      <c r="C48" s="47"/>
      <c r="D48" s="1"/>
      <c r="E48" s="1"/>
      <c r="F48" s="1"/>
      <c r="G48" s="1"/>
      <c r="H48" s="1"/>
      <c r="I48" s="1"/>
      <c r="J48" s="1"/>
      <c r="K48" s="1"/>
      <c r="L48" s="1"/>
      <c r="M48" s="2"/>
      <c r="N48" s="1"/>
      <c r="O48" s="2"/>
      <c r="P48" s="91">
        <v>1306.451165848873</v>
      </c>
      <c r="Q48" s="85"/>
      <c r="R48" s="91">
        <v>1776.5347282218136</v>
      </c>
      <c r="S48" s="91"/>
      <c r="T48" s="91">
        <v>2219.586428706127</v>
      </c>
    </row>
    <row r="49" spans="2:20" ht="13.5">
      <c r="B49" s="89" t="s">
        <v>101</v>
      </c>
      <c r="D49" s="1"/>
      <c r="E49" s="1"/>
      <c r="F49" s="1"/>
      <c r="G49" s="1"/>
      <c r="H49" s="1"/>
      <c r="I49" s="1"/>
      <c r="J49" s="1"/>
      <c r="K49" s="1"/>
      <c r="L49" s="1"/>
      <c r="M49" s="2"/>
      <c r="N49" s="1"/>
      <c r="O49" s="2"/>
      <c r="P49" s="91">
        <v>3503.452277322447</v>
      </c>
      <c r="Q49" s="85"/>
      <c r="R49" s="91">
        <v>4949.704174109215</v>
      </c>
      <c r="S49" s="91"/>
      <c r="T49" s="91">
        <v>5574.467089106505</v>
      </c>
    </row>
    <row r="50" spans="2:20" ht="12.75">
      <c r="B50" s="93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2:20" ht="14.25">
      <c r="B51" s="86" t="s">
        <v>95</v>
      </c>
      <c r="C51" s="87"/>
      <c r="D51" s="88">
        <v>699525.7413484307</v>
      </c>
      <c r="E51" s="88"/>
      <c r="F51" s="88">
        <v>732116.8848340606</v>
      </c>
      <c r="G51" s="88"/>
      <c r="H51" s="88">
        <v>740819.8045508637</v>
      </c>
      <c r="I51" s="88"/>
      <c r="J51" s="88">
        <v>674191.3382121092</v>
      </c>
      <c r="K51" s="88"/>
      <c r="L51" s="88">
        <v>653125.8639549001</v>
      </c>
      <c r="M51" s="88"/>
      <c r="N51" s="88">
        <v>634451.4933708367</v>
      </c>
      <c r="O51" s="88"/>
      <c r="P51" s="88">
        <v>692630.389576046</v>
      </c>
      <c r="Q51" s="88"/>
      <c r="R51" s="88">
        <v>771976.007596793</v>
      </c>
      <c r="S51" s="88"/>
      <c r="T51" s="88">
        <v>817049.9993922987</v>
      </c>
    </row>
    <row r="52" spans="3:20" ht="13.5">
      <c r="C52" s="47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</row>
    <row r="53" spans="2:20" ht="13.5">
      <c r="B53" s="94"/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 ht="15">
      <c r="B54" s="97" t="s">
        <v>96</v>
      </c>
      <c r="C54" s="98"/>
      <c r="D54" s="99">
        <f>+D51+D37+D28+D22+D16+D9</f>
        <v>18319706.688058283</v>
      </c>
      <c r="E54" s="99"/>
      <c r="F54" s="99">
        <f>+F51+F37+F28+F22+F16+F9</f>
        <v>20697105.050927572</v>
      </c>
      <c r="G54" s="99"/>
      <c r="H54" s="99">
        <f>+H51+H37+H28+H22+H16+H9</f>
        <v>22153056.118195042</v>
      </c>
      <c r="I54" s="99"/>
      <c r="J54" s="99">
        <f>+J51+J37+J28+J22+J16+J9</f>
        <v>22861672.909854904</v>
      </c>
      <c r="K54" s="99"/>
      <c r="L54" s="99">
        <v>24124781.690805614</v>
      </c>
      <c r="M54" s="99"/>
      <c r="N54" s="99">
        <v>25686037.576453593</v>
      </c>
      <c r="O54" s="99"/>
      <c r="P54" s="99">
        <v>26876527.225679506</v>
      </c>
      <c r="Q54" s="99"/>
      <c r="R54" s="99">
        <v>28525862.513253193</v>
      </c>
      <c r="S54" s="99"/>
      <c r="T54" s="99">
        <v>30612457.074007444</v>
      </c>
    </row>
    <row r="55" spans="2:20" ht="13.5" thickBot="1">
      <c r="B55" s="100"/>
      <c r="C55" s="42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 ht="13.5">
      <c r="B56" s="47" t="s">
        <v>111</v>
      </c>
      <c r="C56" s="26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2:20" ht="12.75">
      <c r="B57" s="3"/>
      <c r="C57" s="26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4:20" ht="13.5" thickBot="1"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102"/>
      <c r="S58" s="85"/>
      <c r="T58" s="102"/>
    </row>
    <row r="59" spans="2:20" ht="21" thickTop="1">
      <c r="B59" s="49"/>
      <c r="C59" s="6"/>
      <c r="D59" s="6"/>
      <c r="E59" s="6"/>
      <c r="F59" s="6"/>
      <c r="G59" s="6"/>
      <c r="H59" s="6"/>
      <c r="I59" s="6"/>
      <c r="J59" s="6"/>
      <c r="K59" s="7"/>
      <c r="L59" s="8"/>
      <c r="M59" s="8"/>
      <c r="N59" s="8"/>
      <c r="O59" s="8"/>
      <c r="P59" s="8"/>
      <c r="Q59" s="8"/>
      <c r="R59" s="9"/>
      <c r="S59" s="10"/>
      <c r="T59" s="11"/>
    </row>
    <row r="60" spans="2:20" ht="13.5">
      <c r="B60" s="79" t="s">
        <v>59</v>
      </c>
      <c r="C60" s="13"/>
      <c r="D60" s="14"/>
      <c r="E60" s="14"/>
      <c r="F60" s="14"/>
      <c r="G60" s="14"/>
      <c r="H60" s="14"/>
      <c r="I60" s="14"/>
      <c r="J60" s="14"/>
      <c r="K60" s="14"/>
      <c r="L60" s="15"/>
      <c r="M60" s="15"/>
      <c r="N60" s="15"/>
      <c r="O60" s="15"/>
      <c r="P60" s="15"/>
      <c r="Q60" s="15"/>
      <c r="R60" s="15"/>
      <c r="S60" s="15"/>
      <c r="T60" s="15"/>
    </row>
    <row r="61" spans="2:20" ht="13.5">
      <c r="B61" s="79" t="s">
        <v>103</v>
      </c>
      <c r="C61" s="13"/>
      <c r="D61" s="14"/>
      <c r="E61" s="14"/>
      <c r="F61" s="14"/>
      <c r="G61" s="14"/>
      <c r="H61" s="14"/>
      <c r="I61" s="14"/>
      <c r="J61" s="14"/>
      <c r="K61" s="14"/>
      <c r="L61" s="15"/>
      <c r="M61" s="15"/>
      <c r="N61" s="15"/>
      <c r="O61" s="15"/>
      <c r="P61" s="15"/>
      <c r="Q61" s="15"/>
      <c r="R61" s="15"/>
      <c r="S61" s="15"/>
      <c r="T61" s="15"/>
    </row>
    <row r="62" spans="2:20" ht="17.25">
      <c r="B62" s="80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19"/>
      <c r="N62" s="19"/>
      <c r="O62" s="19"/>
      <c r="P62" s="19"/>
      <c r="Q62" s="19"/>
      <c r="R62" s="19"/>
      <c r="S62" s="19"/>
      <c r="T62" s="19"/>
    </row>
    <row r="63" spans="3:20" ht="13.5">
      <c r="C63" s="258"/>
      <c r="D63" s="103" t="s">
        <v>43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3:20" ht="15">
      <c r="C64" s="20"/>
      <c r="D64" s="24">
        <v>1991</v>
      </c>
      <c r="E64" s="24"/>
      <c r="F64" s="24">
        <v>1992</v>
      </c>
      <c r="G64" s="24"/>
      <c r="H64" s="24">
        <v>1993</v>
      </c>
      <c r="I64" s="24"/>
      <c r="J64" s="24">
        <v>1994</v>
      </c>
      <c r="K64" s="24"/>
      <c r="L64" s="24">
        <v>1995</v>
      </c>
      <c r="M64" s="24"/>
      <c r="N64" s="24">
        <v>1996</v>
      </c>
      <c r="O64" s="24"/>
      <c r="P64" s="24">
        <v>1997</v>
      </c>
      <c r="Q64" s="24"/>
      <c r="R64" s="24">
        <v>1998</v>
      </c>
      <c r="S64" s="24"/>
      <c r="T64" s="24">
        <v>1999</v>
      </c>
    </row>
    <row r="65" spans="3:20" ht="13.5">
      <c r="C65" s="47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2:20" ht="14.25">
      <c r="B66" s="86" t="s">
        <v>64</v>
      </c>
      <c r="C66" s="104"/>
      <c r="D66" s="105">
        <v>2.085269030728764</v>
      </c>
      <c r="E66" s="105"/>
      <c r="F66" s="105">
        <v>1.8937658494103182</v>
      </c>
      <c r="G66" s="105"/>
      <c r="H66" s="105">
        <v>1.978465518714851</v>
      </c>
      <c r="I66" s="105"/>
      <c r="J66" s="105">
        <v>2.0866860138244063</v>
      </c>
      <c r="K66" s="105"/>
      <c r="L66" s="105">
        <v>1.7126434669430706</v>
      </c>
      <c r="M66" s="105"/>
      <c r="N66" s="105">
        <v>1.7003026183865413</v>
      </c>
      <c r="O66" s="106"/>
      <c r="P66" s="105">
        <v>1.7364353076014496</v>
      </c>
      <c r="Q66" s="106"/>
      <c r="R66" s="105">
        <v>1.6281456317610088</v>
      </c>
      <c r="S66" s="106"/>
      <c r="T66" s="105">
        <v>1.9188713586181372</v>
      </c>
    </row>
    <row r="67" spans="2:20" ht="14.25">
      <c r="B67" s="89" t="s">
        <v>97</v>
      </c>
      <c r="C67" s="10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02"/>
      <c r="R67" s="108">
        <v>0.025862072569246</v>
      </c>
      <c r="S67" s="102"/>
      <c r="T67" s="108">
        <v>0.024113861289763616</v>
      </c>
    </row>
    <row r="68" spans="2:20" ht="14.25">
      <c r="B68" s="89" t="s">
        <v>65</v>
      </c>
      <c r="C68" s="109"/>
      <c r="D68" s="108">
        <v>1.2197050614677292</v>
      </c>
      <c r="E68" s="108"/>
      <c r="F68" s="108">
        <v>1.117767713650216</v>
      </c>
      <c r="G68" s="108"/>
      <c r="H68" s="108">
        <v>1.138120107133198</v>
      </c>
      <c r="I68" s="108"/>
      <c r="J68" s="108">
        <v>1.0610676795655987</v>
      </c>
      <c r="K68" s="108"/>
      <c r="L68" s="108">
        <v>1.036355388896121</v>
      </c>
      <c r="M68" s="108"/>
      <c r="N68" s="108">
        <v>0.9672908548020969</v>
      </c>
      <c r="O68" s="102"/>
      <c r="P68" s="108">
        <v>0.9796463897623459</v>
      </c>
      <c r="Q68" s="102"/>
      <c r="R68" s="108">
        <v>0.8914745573077598</v>
      </c>
      <c r="S68" s="102"/>
      <c r="T68" s="108">
        <v>0.8393212902427117</v>
      </c>
    </row>
    <row r="69" spans="2:20" ht="14.25">
      <c r="B69" s="89" t="s">
        <v>98</v>
      </c>
      <c r="C69" s="109"/>
      <c r="D69" s="108">
        <v>0.026245490263249797</v>
      </c>
      <c r="E69" s="108"/>
      <c r="F69" s="108">
        <v>0.024276154468391417</v>
      </c>
      <c r="G69" s="108"/>
      <c r="H69" s="108">
        <v>0.03766482500048186</v>
      </c>
      <c r="I69" s="108"/>
      <c r="J69" s="108">
        <v>0.021245483741589466</v>
      </c>
      <c r="K69" s="108"/>
      <c r="L69" s="108">
        <v>0.020105101830333722</v>
      </c>
      <c r="M69" s="108"/>
      <c r="N69" s="108">
        <v>0.06556118525054555</v>
      </c>
      <c r="O69" s="102"/>
      <c r="P69" s="108">
        <v>0.029070561428501798</v>
      </c>
      <c r="Q69" s="102"/>
      <c r="R69" s="108">
        <v>0.027389732224079665</v>
      </c>
      <c r="S69" s="102"/>
      <c r="T69" s="108">
        <v>0.025522803798794704</v>
      </c>
    </row>
    <row r="70" spans="2:20" ht="14.25">
      <c r="B70" s="89" t="s">
        <v>66</v>
      </c>
      <c r="C70" s="109"/>
      <c r="D70" s="108">
        <v>0.09423550199866484</v>
      </c>
      <c r="E70" s="108"/>
      <c r="F70" s="108">
        <v>0.08970668505067532</v>
      </c>
      <c r="G70" s="108"/>
      <c r="H70" s="108">
        <v>0.18829848275769254</v>
      </c>
      <c r="I70" s="108"/>
      <c r="J70" s="108">
        <v>0.24849865653779538</v>
      </c>
      <c r="K70" s="108"/>
      <c r="L70" s="108">
        <v>0.15842139982621034</v>
      </c>
      <c r="M70" s="108"/>
      <c r="N70" s="108">
        <v>0.15898343193129325</v>
      </c>
      <c r="O70" s="102"/>
      <c r="P70" s="108">
        <v>0.16555429055707813</v>
      </c>
      <c r="Q70" s="102"/>
      <c r="R70" s="108">
        <v>0.18521202572401</v>
      </c>
      <c r="S70" s="102"/>
      <c r="T70" s="108">
        <v>0.19593333372727795</v>
      </c>
    </row>
    <row r="71" spans="2:20" ht="14.25">
      <c r="B71" s="89" t="s">
        <v>67</v>
      </c>
      <c r="C71" s="109"/>
      <c r="D71" s="108">
        <v>0.7450829769991203</v>
      </c>
      <c r="E71" s="108"/>
      <c r="F71" s="108">
        <v>0.6620152962410355</v>
      </c>
      <c r="G71" s="108"/>
      <c r="H71" s="108">
        <v>0.6143821038234787</v>
      </c>
      <c r="I71" s="108"/>
      <c r="J71" s="108">
        <v>0.7558741939794225</v>
      </c>
      <c r="K71" s="108"/>
      <c r="L71" s="108">
        <v>0.4977615763904057</v>
      </c>
      <c r="M71" s="108"/>
      <c r="N71" s="108">
        <v>0.5084671464026055</v>
      </c>
      <c r="O71" s="102"/>
      <c r="P71" s="108">
        <v>0.5621640658535239</v>
      </c>
      <c r="Q71" s="102"/>
      <c r="R71" s="108">
        <v>0.49820724393591354</v>
      </c>
      <c r="S71" s="102"/>
      <c r="T71" s="108">
        <v>0.8339800695595894</v>
      </c>
    </row>
    <row r="72" spans="2:20" ht="13.5">
      <c r="B72" s="93"/>
      <c r="C72" s="47"/>
      <c r="D72" s="85"/>
      <c r="E72" s="85"/>
      <c r="F72" s="85"/>
      <c r="G72" s="85"/>
      <c r="H72" s="85"/>
      <c r="I72" s="85"/>
      <c r="J72" s="85"/>
      <c r="K72" s="85"/>
      <c r="L72" s="85"/>
      <c r="M72" s="91"/>
      <c r="N72" s="85"/>
      <c r="O72" s="102"/>
      <c r="P72" s="85"/>
      <c r="Q72" s="102"/>
      <c r="R72" s="85"/>
      <c r="S72" s="102"/>
      <c r="T72" s="85"/>
    </row>
    <row r="73" spans="2:20" ht="14.25">
      <c r="B73" s="86" t="s">
        <v>68</v>
      </c>
      <c r="C73" s="104"/>
      <c r="D73" s="105">
        <v>37.851945839984694</v>
      </c>
      <c r="E73" s="105"/>
      <c r="F73" s="105">
        <v>36.961805121736546</v>
      </c>
      <c r="G73" s="105"/>
      <c r="H73" s="105">
        <v>36.6725571465147</v>
      </c>
      <c r="I73" s="105"/>
      <c r="J73" s="105">
        <v>32.96082775340929</v>
      </c>
      <c r="K73" s="105"/>
      <c r="L73" s="105">
        <v>33.56200728035832</v>
      </c>
      <c r="M73" s="105"/>
      <c r="N73" s="105">
        <v>33.630372498708475</v>
      </c>
      <c r="O73" s="106"/>
      <c r="P73" s="105">
        <v>32.88291771307738</v>
      </c>
      <c r="Q73" s="106"/>
      <c r="R73" s="105">
        <v>33.09087910310869</v>
      </c>
      <c r="S73" s="106"/>
      <c r="T73" s="105">
        <v>33.12177995593377</v>
      </c>
    </row>
    <row r="74" spans="2:20" ht="14.25">
      <c r="B74" s="89" t="s">
        <v>69</v>
      </c>
      <c r="C74" s="109"/>
      <c r="D74" s="108">
        <v>35.023109971896275</v>
      </c>
      <c r="E74" s="108"/>
      <c r="F74" s="108">
        <v>34.199936424751684</v>
      </c>
      <c r="G74" s="108"/>
      <c r="H74" s="108">
        <v>33.96908341650342</v>
      </c>
      <c r="I74" s="108"/>
      <c r="J74" s="108">
        <v>30.39818115723019</v>
      </c>
      <c r="K74" s="108"/>
      <c r="L74" s="108">
        <v>30.995428994696525</v>
      </c>
      <c r="M74" s="108"/>
      <c r="N74" s="108">
        <v>31.118900713767992</v>
      </c>
      <c r="O74" s="102"/>
      <c r="P74" s="108">
        <v>30.261506530281565</v>
      </c>
      <c r="Q74" s="102"/>
      <c r="R74" s="108">
        <v>30.49889274267048</v>
      </c>
      <c r="S74" s="102"/>
      <c r="T74" s="108">
        <v>30.395063168309637</v>
      </c>
    </row>
    <row r="75" spans="2:20" ht="14.25">
      <c r="B75" s="89" t="s">
        <v>70</v>
      </c>
      <c r="C75" s="109"/>
      <c r="D75" s="108">
        <v>0.33718451251252474</v>
      </c>
      <c r="E75" s="108"/>
      <c r="F75" s="108">
        <v>0.3252949285247645</v>
      </c>
      <c r="G75" s="108"/>
      <c r="H75" s="108">
        <v>0.32635971925515866</v>
      </c>
      <c r="I75" s="108"/>
      <c r="J75" s="108">
        <v>0.30810991994141224</v>
      </c>
      <c r="K75" s="108"/>
      <c r="L75" s="108">
        <v>0.2967956963571513</v>
      </c>
      <c r="M75" s="108"/>
      <c r="N75" s="108">
        <v>0.191088625592486</v>
      </c>
      <c r="O75" s="102"/>
      <c r="P75" s="108">
        <v>0.12284460739415085</v>
      </c>
      <c r="Q75" s="102"/>
      <c r="R75" s="108">
        <v>0.10834576137978552</v>
      </c>
      <c r="S75" s="102"/>
      <c r="T75" s="108">
        <v>0.10529321206057705</v>
      </c>
    </row>
    <row r="76" spans="2:20" ht="14.25">
      <c r="B76" s="89" t="s">
        <v>99</v>
      </c>
      <c r="C76" s="109"/>
      <c r="D76" s="108">
        <v>2.4916513555758915</v>
      </c>
      <c r="E76" s="108"/>
      <c r="F76" s="108">
        <v>2.436573768460104</v>
      </c>
      <c r="G76" s="108"/>
      <c r="H76" s="108">
        <v>2.3771140107561215</v>
      </c>
      <c r="I76" s="108"/>
      <c r="J76" s="108">
        <v>2.254536676237685</v>
      </c>
      <c r="K76" s="108"/>
      <c r="L76" s="108">
        <v>2.2697825893046457</v>
      </c>
      <c r="M76" s="108"/>
      <c r="N76" s="108">
        <v>2.3203831593480047</v>
      </c>
      <c r="O76" s="102"/>
      <c r="P76" s="108">
        <v>2.415185202909139</v>
      </c>
      <c r="Q76" s="102"/>
      <c r="R76" s="108">
        <v>2.2053451516246896</v>
      </c>
      <c r="S76" s="102"/>
      <c r="T76" s="108">
        <v>2.317023698379028</v>
      </c>
    </row>
    <row r="77" spans="2:20" ht="14.25">
      <c r="B77" s="89" t="s">
        <v>71</v>
      </c>
      <c r="C77" s="10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08">
        <v>0.08338137249252232</v>
      </c>
      <c r="Q77" s="102"/>
      <c r="R77" s="108">
        <v>0.2782954474337315</v>
      </c>
      <c r="S77" s="102"/>
      <c r="T77" s="108">
        <v>0.3043998771845253</v>
      </c>
    </row>
    <row r="78" spans="2:20" ht="13.5">
      <c r="B78" s="93"/>
      <c r="C78" s="47"/>
      <c r="D78" s="85"/>
      <c r="E78" s="85"/>
      <c r="F78" s="85"/>
      <c r="G78" s="85"/>
      <c r="H78" s="85"/>
      <c r="I78" s="85"/>
      <c r="J78" s="85"/>
      <c r="K78" s="85"/>
      <c r="L78" s="85"/>
      <c r="M78" s="91"/>
      <c r="N78" s="85"/>
      <c r="O78" s="102"/>
      <c r="P78" s="85"/>
      <c r="Q78" s="102"/>
      <c r="R78" s="85"/>
      <c r="S78" s="102"/>
      <c r="T78" s="85"/>
    </row>
    <row r="79" spans="2:20" ht="14.25">
      <c r="B79" s="86" t="s">
        <v>72</v>
      </c>
      <c r="C79" s="104"/>
      <c r="D79" s="105">
        <v>3.3762757519540645</v>
      </c>
      <c r="E79" s="105"/>
      <c r="F79" s="105">
        <v>3.6477706159750616</v>
      </c>
      <c r="G79" s="105"/>
      <c r="H79" s="105">
        <v>3.634877514895713</v>
      </c>
      <c r="I79" s="105"/>
      <c r="J79" s="105">
        <v>3.7007719915638955</v>
      </c>
      <c r="K79" s="105"/>
      <c r="L79" s="105">
        <v>3.7370327565405796</v>
      </c>
      <c r="M79" s="105"/>
      <c r="N79" s="105">
        <v>3.7540000767240325</v>
      </c>
      <c r="O79" s="106"/>
      <c r="P79" s="105">
        <v>4.008494548840792</v>
      </c>
      <c r="Q79" s="106"/>
      <c r="R79" s="105">
        <v>3.924751605684537</v>
      </c>
      <c r="S79" s="106"/>
      <c r="T79" s="105">
        <v>3.897048427793612</v>
      </c>
    </row>
    <row r="80" spans="2:20" ht="14.25">
      <c r="B80" s="89" t="s">
        <v>73</v>
      </c>
      <c r="C80" s="109"/>
      <c r="D80" s="108">
        <v>1.044838212869272</v>
      </c>
      <c r="E80" s="108"/>
      <c r="F80" s="108">
        <v>1.0829789013946756</v>
      </c>
      <c r="G80" s="108"/>
      <c r="H80" s="108">
        <v>1.078670662042216</v>
      </c>
      <c r="I80" s="108"/>
      <c r="J80" s="108">
        <v>1.1294063612048701</v>
      </c>
      <c r="K80" s="108"/>
      <c r="L80" s="108">
        <v>1.0890050496294295</v>
      </c>
      <c r="M80" s="108"/>
      <c r="N80" s="108">
        <v>1.0983090519615484</v>
      </c>
      <c r="O80" s="102"/>
      <c r="P80" s="108">
        <v>1.3052192091941177</v>
      </c>
      <c r="Q80" s="102"/>
      <c r="R80" s="108">
        <v>1.2059081406365328</v>
      </c>
      <c r="S80" s="102"/>
      <c r="T80" s="108">
        <v>1.20888445289675</v>
      </c>
    </row>
    <row r="81" spans="2:20" ht="14.25">
      <c r="B81" s="89" t="s">
        <v>74</v>
      </c>
      <c r="C81" s="109"/>
      <c r="D81" s="108">
        <v>2.203735019865744</v>
      </c>
      <c r="E81" s="108"/>
      <c r="F81" s="108">
        <v>2.377931332792772</v>
      </c>
      <c r="G81" s="108"/>
      <c r="H81" s="108">
        <v>2.4107162017742962</v>
      </c>
      <c r="I81" s="108"/>
      <c r="J81" s="108">
        <v>2.44137884245643</v>
      </c>
      <c r="K81" s="108"/>
      <c r="L81" s="108">
        <v>2.51769096144175</v>
      </c>
      <c r="M81" s="108"/>
      <c r="N81" s="108">
        <v>2.521797760307736</v>
      </c>
      <c r="O81" s="102"/>
      <c r="P81" s="108">
        <v>2.5689582708864775</v>
      </c>
      <c r="Q81" s="102"/>
      <c r="R81" s="108">
        <v>2.5837809592176946</v>
      </c>
      <c r="S81" s="102"/>
      <c r="T81" s="108">
        <v>2.551091637151718</v>
      </c>
    </row>
    <row r="82" spans="2:20" ht="14.25">
      <c r="B82" s="89" t="s">
        <v>75</v>
      </c>
      <c r="C82" s="109"/>
      <c r="D82" s="108">
        <v>0.11122159077700486</v>
      </c>
      <c r="E82" s="108"/>
      <c r="F82" s="108">
        <v>0.16676627870718497</v>
      </c>
      <c r="G82" s="108"/>
      <c r="H82" s="108">
        <v>0.14294480621302905</v>
      </c>
      <c r="I82" s="108"/>
      <c r="J82" s="108">
        <v>0.12998678790259438</v>
      </c>
      <c r="K82" s="108"/>
      <c r="L82" s="108">
        <v>0.13033674546939963</v>
      </c>
      <c r="M82" s="108"/>
      <c r="N82" s="108">
        <v>0.13389326445474742</v>
      </c>
      <c r="O82" s="102"/>
      <c r="P82" s="108">
        <v>0.13431706876019645</v>
      </c>
      <c r="Q82" s="102"/>
      <c r="R82" s="108">
        <v>0.13506250583030951</v>
      </c>
      <c r="S82" s="102"/>
      <c r="T82" s="108">
        <v>0.1370723377451434</v>
      </c>
    </row>
    <row r="83" spans="2:20" ht="14.25">
      <c r="B83" s="89" t="s">
        <v>76</v>
      </c>
      <c r="C83" s="109"/>
      <c r="D83" s="108">
        <v>0.016480928442043186</v>
      </c>
      <c r="E83" s="108"/>
      <c r="F83" s="108">
        <v>0.020094103080429363</v>
      </c>
      <c r="G83" s="108"/>
      <c r="H83" s="108">
        <v>0.002545844866171945</v>
      </c>
      <c r="I83" s="108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3.5">
      <c r="B84" s="93"/>
      <c r="C84" s="47"/>
      <c r="D84" s="108"/>
      <c r="E84" s="108"/>
      <c r="F84" s="108"/>
      <c r="G84" s="108"/>
      <c r="H84" s="108"/>
      <c r="I84" s="108"/>
      <c r="J84" s="108"/>
      <c r="K84" s="108"/>
      <c r="L84" s="108"/>
      <c r="M84" s="85"/>
      <c r="N84" s="108"/>
      <c r="O84" s="102"/>
      <c r="P84" s="108"/>
      <c r="Q84" s="102"/>
      <c r="R84" s="108"/>
      <c r="S84" s="102"/>
      <c r="T84" s="108"/>
    </row>
    <row r="85" spans="2:20" ht="14.25">
      <c r="B85" s="86" t="s">
        <v>77</v>
      </c>
      <c r="C85" s="104"/>
      <c r="D85" s="105">
        <v>49.1469837335253</v>
      </c>
      <c r="E85" s="105"/>
      <c r="F85" s="105">
        <v>50.319732669552685</v>
      </c>
      <c r="G85" s="105"/>
      <c r="H85" s="105">
        <v>50.72452769484812</v>
      </c>
      <c r="I85" s="105"/>
      <c r="J85" s="105">
        <v>54.70757722461611</v>
      </c>
      <c r="K85" s="105"/>
      <c r="L85" s="105">
        <v>54.53450609283336</v>
      </c>
      <c r="M85" s="105"/>
      <c r="N85" s="105">
        <v>54.66087560617016</v>
      </c>
      <c r="O85" s="106"/>
      <c r="P85" s="105">
        <v>54.97163114296615</v>
      </c>
      <c r="Q85" s="106"/>
      <c r="R85" s="105">
        <v>54.872646847777375</v>
      </c>
      <c r="S85" s="106"/>
      <c r="T85" s="105">
        <v>54.648330497269335</v>
      </c>
    </row>
    <row r="86" spans="2:20" ht="14.25">
      <c r="B86" s="89" t="s">
        <v>78</v>
      </c>
      <c r="C86" s="109"/>
      <c r="D86" s="108">
        <v>15.38157955189591</v>
      </c>
      <c r="E86" s="108"/>
      <c r="F86" s="108">
        <v>16.00480208070485</v>
      </c>
      <c r="G86" s="108"/>
      <c r="H86" s="108">
        <v>15.704548865574242</v>
      </c>
      <c r="I86" s="108"/>
      <c r="J86" s="108">
        <v>16.387237100112593</v>
      </c>
      <c r="K86" s="108"/>
      <c r="L86" s="108">
        <v>15.825602939458626</v>
      </c>
      <c r="M86" s="108"/>
      <c r="N86" s="108">
        <v>15.757773304895252</v>
      </c>
      <c r="O86" s="102"/>
      <c r="P86" s="108">
        <v>16.23646739772373</v>
      </c>
      <c r="Q86" s="102"/>
      <c r="R86" s="108">
        <v>15.765084974652837</v>
      </c>
      <c r="S86" s="102"/>
      <c r="T86" s="108">
        <v>15.518987222211178</v>
      </c>
    </row>
    <row r="87" spans="2:20" ht="14.25">
      <c r="B87" s="89" t="s">
        <v>79</v>
      </c>
      <c r="C87" s="109"/>
      <c r="D87" s="108">
        <v>0.11515755536720973</v>
      </c>
      <c r="E87" s="108"/>
      <c r="F87" s="108">
        <v>0.11524759110109978</v>
      </c>
      <c r="G87" s="108"/>
      <c r="H87" s="108">
        <v>0.09586298146327306</v>
      </c>
      <c r="I87" s="108"/>
      <c r="J87" s="108">
        <v>3.1362503658951333</v>
      </c>
      <c r="K87" s="108"/>
      <c r="L87" s="108">
        <v>3.417963080094714</v>
      </c>
      <c r="M87" s="108"/>
      <c r="N87" s="108">
        <v>3.456065191662624</v>
      </c>
      <c r="O87" s="102"/>
      <c r="P87" s="108">
        <v>3.3599879901829737</v>
      </c>
      <c r="Q87" s="102"/>
      <c r="R87" s="108">
        <v>3.664656434424778</v>
      </c>
      <c r="S87" s="102"/>
      <c r="T87" s="108">
        <v>3.4863545644106217</v>
      </c>
    </row>
    <row r="88" spans="2:20" ht="14.25">
      <c r="B88" s="89" t="s">
        <v>80</v>
      </c>
      <c r="C88" s="109"/>
      <c r="D88" s="108">
        <v>13.510188183787042</v>
      </c>
      <c r="E88" s="108"/>
      <c r="F88" s="108">
        <v>13.922054359504077</v>
      </c>
      <c r="G88" s="108"/>
      <c r="H88" s="108">
        <v>14.3006882770456</v>
      </c>
      <c r="I88" s="108"/>
      <c r="J88" s="108">
        <v>14.507891298683456</v>
      </c>
      <c r="K88" s="108"/>
      <c r="L88" s="108">
        <v>13.992643299138873</v>
      </c>
      <c r="M88" s="108"/>
      <c r="N88" s="108">
        <v>14.017438069383799</v>
      </c>
      <c r="O88" s="102"/>
      <c r="P88" s="108">
        <v>14.120264744531108</v>
      </c>
      <c r="Q88" s="102"/>
      <c r="R88" s="108">
        <v>13.885513459106436</v>
      </c>
      <c r="S88" s="102"/>
      <c r="T88" s="108">
        <v>13.993801365574376</v>
      </c>
    </row>
    <row r="89" spans="2:20" ht="14.25">
      <c r="B89" s="89" t="s">
        <v>81</v>
      </c>
      <c r="C89" s="109"/>
      <c r="D89" s="108">
        <v>4.953623177383408</v>
      </c>
      <c r="E89" s="108"/>
      <c r="F89" s="108">
        <v>5.35697672311231</v>
      </c>
      <c r="G89" s="108"/>
      <c r="H89" s="108">
        <v>5.487875807992138</v>
      </c>
      <c r="I89" s="108"/>
      <c r="J89" s="108">
        <v>5.671222247612058</v>
      </c>
      <c r="K89" s="108"/>
      <c r="L89" s="108">
        <v>6.014909517167786</v>
      </c>
      <c r="M89" s="108"/>
      <c r="N89" s="108">
        <v>6.189151007595559</v>
      </c>
      <c r="O89" s="102"/>
      <c r="P89" s="108">
        <v>6.207133749686423</v>
      </c>
      <c r="Q89" s="102"/>
      <c r="R89" s="108">
        <v>6.240737604538136</v>
      </c>
      <c r="S89" s="102"/>
      <c r="T89" s="108">
        <v>6.22702471874295</v>
      </c>
    </row>
    <row r="90" spans="2:20" ht="14.25">
      <c r="B90" s="89" t="s">
        <v>82</v>
      </c>
      <c r="C90" s="109"/>
      <c r="D90" s="108">
        <v>1.4194711342976276</v>
      </c>
      <c r="E90" s="108"/>
      <c r="F90" s="108">
        <v>1.4141733744877703</v>
      </c>
      <c r="G90" s="108"/>
      <c r="H90" s="108">
        <v>1.4716244755336887</v>
      </c>
      <c r="I90" s="108"/>
      <c r="J90" s="108">
        <v>1.445651464279297</v>
      </c>
      <c r="K90" s="108"/>
      <c r="L90" s="108">
        <v>1.4356123042431468</v>
      </c>
      <c r="M90" s="108"/>
      <c r="N90" s="108">
        <v>1.435090936896309</v>
      </c>
      <c r="O90" s="102"/>
      <c r="P90" s="108">
        <v>1.4733641439202347</v>
      </c>
      <c r="Q90" s="102"/>
      <c r="R90" s="108">
        <v>1.423129716262176</v>
      </c>
      <c r="S90" s="102"/>
      <c r="T90" s="108">
        <v>1.4225713528729251</v>
      </c>
    </row>
    <row r="91" spans="2:20" ht="14.25">
      <c r="B91" s="89" t="s">
        <v>83</v>
      </c>
      <c r="C91" s="109"/>
      <c r="D91" s="108">
        <v>5.344126739589249</v>
      </c>
      <c r="E91" s="108"/>
      <c r="F91" s="108">
        <v>5.208636442544338</v>
      </c>
      <c r="G91" s="108"/>
      <c r="H91" s="108">
        <v>5.3310047027970535</v>
      </c>
      <c r="I91" s="108"/>
      <c r="J91" s="108">
        <v>5.232270928585437</v>
      </c>
      <c r="K91" s="108"/>
      <c r="L91" s="108">
        <v>5.316179315041024</v>
      </c>
      <c r="M91" s="108"/>
      <c r="N91" s="108">
        <v>5.34297217264525</v>
      </c>
      <c r="O91" s="102"/>
      <c r="P91" s="108">
        <v>5.308239003369682</v>
      </c>
      <c r="Q91" s="102"/>
      <c r="R91" s="108">
        <v>5.425676111598772</v>
      </c>
      <c r="S91" s="102"/>
      <c r="T91" s="108">
        <v>5.388234571201351</v>
      </c>
    </row>
    <row r="92" spans="2:20" ht="14.25">
      <c r="B92" s="89" t="s">
        <v>84</v>
      </c>
      <c r="C92" s="109"/>
      <c r="D92" s="108">
        <v>8.42283739120486</v>
      </c>
      <c r="E92" s="108"/>
      <c r="F92" s="108">
        <v>8.297842098098238</v>
      </c>
      <c r="G92" s="108"/>
      <c r="H92" s="108">
        <v>8.332922584442128</v>
      </c>
      <c r="I92" s="108"/>
      <c r="J92" s="108">
        <v>8.32705381944814</v>
      </c>
      <c r="K92" s="108"/>
      <c r="L92" s="108">
        <v>8.531595637689186</v>
      </c>
      <c r="M92" s="108"/>
      <c r="N92" s="108">
        <v>8.462384923091369</v>
      </c>
      <c r="O92" s="102"/>
      <c r="P92" s="108">
        <v>8.266174113552013</v>
      </c>
      <c r="Q92" s="102"/>
      <c r="R92" s="108">
        <v>8.467848547194233</v>
      </c>
      <c r="S92" s="102"/>
      <c r="T92" s="108">
        <v>8.611356702255938</v>
      </c>
    </row>
    <row r="93" spans="2:20" ht="13.5">
      <c r="B93" s="93"/>
      <c r="C93" s="47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102"/>
      <c r="P93" s="85"/>
      <c r="Q93" s="102"/>
      <c r="R93" s="85"/>
      <c r="S93" s="102"/>
      <c r="T93" s="85"/>
    </row>
    <row r="94" spans="2:20" ht="14.25">
      <c r="B94" s="86" t="s">
        <v>85</v>
      </c>
      <c r="C94" s="104"/>
      <c r="D94" s="105">
        <v>3.721092558279558</v>
      </c>
      <c r="E94" s="105"/>
      <c r="F94" s="105">
        <v>3.639634498812674</v>
      </c>
      <c r="G94" s="105"/>
      <c r="H94" s="105">
        <v>3.638967831353028</v>
      </c>
      <c r="I94" s="105"/>
      <c r="J94" s="105">
        <v>3.591023621951882</v>
      </c>
      <c r="K94" s="105"/>
      <c r="L94" s="105">
        <v>3.746528437727371</v>
      </c>
      <c r="M94" s="105"/>
      <c r="N94" s="105">
        <v>3.784424419106337</v>
      </c>
      <c r="O94" s="106"/>
      <c r="P94" s="105">
        <v>3.823438378847872</v>
      </c>
      <c r="Q94" s="106"/>
      <c r="R94" s="105">
        <v>3.7773448537806207</v>
      </c>
      <c r="S94" s="106"/>
      <c r="T94" s="105">
        <v>3.7449582615138546</v>
      </c>
    </row>
    <row r="95" spans="2:20" ht="14.25">
      <c r="B95" s="89" t="s">
        <v>86</v>
      </c>
      <c r="C95" s="109"/>
      <c r="D95" s="108">
        <v>0.2840251206650468</v>
      </c>
      <c r="E95" s="108"/>
      <c r="F95" s="108">
        <v>0.2634576276320809</v>
      </c>
      <c r="G95" s="108"/>
      <c r="H95" s="108">
        <v>0.23565439557737827</v>
      </c>
      <c r="I95" s="108"/>
      <c r="J95" s="108">
        <v>0.22696257499701766</v>
      </c>
      <c r="K95" s="108"/>
      <c r="L95" s="108">
        <v>0.21158118349695904</v>
      </c>
      <c r="M95" s="108"/>
      <c r="N95" s="108">
        <v>0.20131996048414605</v>
      </c>
      <c r="O95" s="102"/>
      <c r="P95" s="108">
        <v>0.20888846270809286</v>
      </c>
      <c r="Q95" s="102"/>
      <c r="R95" s="108">
        <v>0.21852391800182483</v>
      </c>
      <c r="S95" s="102"/>
      <c r="T95" s="108">
        <v>0.22823019957964258</v>
      </c>
    </row>
    <row r="96" spans="2:20" ht="14.25">
      <c r="B96" s="89" t="s">
        <v>87</v>
      </c>
      <c r="C96" s="109"/>
      <c r="D96" s="108">
        <v>0.15812838687372924</v>
      </c>
      <c r="E96" s="108"/>
      <c r="F96" s="108">
        <v>0.16122000974060194</v>
      </c>
      <c r="G96" s="108"/>
      <c r="H96" s="108">
        <v>0.15417509985793143</v>
      </c>
      <c r="I96" s="108"/>
      <c r="J96" s="108">
        <v>0.15992684678667754</v>
      </c>
      <c r="K96" s="108"/>
      <c r="L96" s="108">
        <v>0.1520330887893912</v>
      </c>
      <c r="M96" s="108"/>
      <c r="N96" s="108">
        <v>0.1652542080650055</v>
      </c>
      <c r="O96" s="102"/>
      <c r="P96" s="108">
        <v>0.1757842345461403</v>
      </c>
      <c r="Q96" s="102"/>
      <c r="R96" s="108">
        <v>0.15875721209138402</v>
      </c>
      <c r="S96" s="102"/>
      <c r="T96" s="108">
        <v>0.16267496417171762</v>
      </c>
    </row>
    <row r="97" spans="2:20" ht="14.25">
      <c r="B97" s="89" t="s">
        <v>88</v>
      </c>
      <c r="C97" s="109"/>
      <c r="D97" s="108">
        <v>0.08636907541493682</v>
      </c>
      <c r="E97" s="108"/>
      <c r="F97" s="108">
        <v>0.08764928711563313</v>
      </c>
      <c r="G97" s="108"/>
      <c r="H97" s="108">
        <v>0.08243966176826292</v>
      </c>
      <c r="I97" s="108"/>
      <c r="J97" s="108">
        <v>0.11727132639468074</v>
      </c>
      <c r="K97" s="108"/>
      <c r="L97" s="108">
        <v>0.1678504823291837</v>
      </c>
      <c r="M97" s="108"/>
      <c r="N97" s="108">
        <v>0.1805915459374006</v>
      </c>
      <c r="O97" s="102"/>
      <c r="P97" s="108">
        <v>0.18339660039031302</v>
      </c>
      <c r="Q97" s="102"/>
      <c r="R97" s="108">
        <v>0.18890621290806925</v>
      </c>
      <c r="S97" s="102"/>
      <c r="T97" s="108">
        <v>0.1908800872713418</v>
      </c>
    </row>
    <row r="98" spans="2:20" ht="14.25">
      <c r="B98" s="89" t="s">
        <v>89</v>
      </c>
      <c r="C98" s="109"/>
      <c r="D98" s="108">
        <v>0.046699376937354306</v>
      </c>
      <c r="E98" s="108"/>
      <c r="F98" s="108">
        <v>0.05383063350726723</v>
      </c>
      <c r="G98" s="108"/>
      <c r="H98" s="108">
        <v>0.11345047943760672</v>
      </c>
      <c r="I98" s="108"/>
      <c r="J98" s="108">
        <v>0.06793525282639809</v>
      </c>
      <c r="K98" s="108"/>
      <c r="L98" s="108">
        <v>0.08068913390967701</v>
      </c>
      <c r="M98" s="108"/>
      <c r="N98" s="108">
        <v>0.08147203892608594</v>
      </c>
      <c r="O98" s="102"/>
      <c r="P98" s="108">
        <v>0.10168324763331965</v>
      </c>
      <c r="Q98" s="102"/>
      <c r="R98" s="108">
        <v>0.11255609729309919</v>
      </c>
      <c r="S98" s="102"/>
      <c r="T98" s="108">
        <v>0.11515025758852737</v>
      </c>
    </row>
    <row r="99" spans="2:20" ht="14.25">
      <c r="B99" s="89" t="s">
        <v>90</v>
      </c>
      <c r="C99" s="109"/>
      <c r="D99" s="108">
        <v>0.6119940411243052</v>
      </c>
      <c r="E99" s="108"/>
      <c r="F99" s="108">
        <v>0.5668871936150542</v>
      </c>
      <c r="G99" s="108"/>
      <c r="H99" s="108">
        <v>0.5609593805215979</v>
      </c>
      <c r="I99" s="108"/>
      <c r="J99" s="108">
        <v>0.5596916083562351</v>
      </c>
      <c r="K99" s="108"/>
      <c r="L99" s="108">
        <v>0.5802598796572203</v>
      </c>
      <c r="M99" s="108"/>
      <c r="N99" s="108">
        <v>0.5731248967281936</v>
      </c>
      <c r="O99" s="102"/>
      <c r="P99" s="108">
        <v>0.572706449274264</v>
      </c>
      <c r="Q99" s="102"/>
      <c r="R99" s="108">
        <v>0.5534537447535941</v>
      </c>
      <c r="S99" s="102"/>
      <c r="T99" s="108">
        <v>0.5309225227564891</v>
      </c>
    </row>
    <row r="100" spans="2:20" ht="14.25">
      <c r="B100" s="89" t="s">
        <v>102</v>
      </c>
      <c r="C100" s="109"/>
      <c r="D100" s="108">
        <v>0.2771960440657423</v>
      </c>
      <c r="E100" s="108"/>
      <c r="F100" s="108">
        <v>0.26430040941291366</v>
      </c>
      <c r="G100" s="108"/>
      <c r="H100" s="108">
        <v>0.25998365011230373</v>
      </c>
      <c r="I100" s="108"/>
      <c r="J100" s="108">
        <v>0.2541602366946868</v>
      </c>
      <c r="K100" s="108"/>
      <c r="L100" s="108">
        <v>0.2493009841814729</v>
      </c>
      <c r="M100" s="108"/>
      <c r="N100" s="108">
        <v>0.24745677348458556</v>
      </c>
      <c r="O100" s="102"/>
      <c r="P100" s="108">
        <v>0.2590769950863293</v>
      </c>
      <c r="Q100" s="102"/>
      <c r="R100" s="108">
        <v>0.24820246881338884</v>
      </c>
      <c r="S100" s="102"/>
      <c r="T100" s="108">
        <v>0.24691418965047435</v>
      </c>
    </row>
    <row r="101" spans="2:20" ht="14.25">
      <c r="B101" s="89" t="s">
        <v>91</v>
      </c>
      <c r="C101" s="109"/>
      <c r="D101" s="108">
        <v>0.16178237536248496</v>
      </c>
      <c r="E101" s="108"/>
      <c r="F101" s="108">
        <v>0.18057898190488098</v>
      </c>
      <c r="G101" s="108"/>
      <c r="H101" s="108">
        <v>0.17500513298456588</v>
      </c>
      <c r="I101" s="108"/>
      <c r="J101" s="108">
        <v>0.173751444834113</v>
      </c>
      <c r="K101" s="108"/>
      <c r="L101" s="108">
        <v>0.17175574787949222</v>
      </c>
      <c r="M101" s="108"/>
      <c r="N101" s="108">
        <v>0.1959555712299305</v>
      </c>
      <c r="O101" s="102"/>
      <c r="P101" s="108">
        <v>0.19874971974024638</v>
      </c>
      <c r="Q101" s="102"/>
      <c r="R101" s="108">
        <v>0.1775112715652209</v>
      </c>
      <c r="S101" s="102"/>
      <c r="T101" s="108">
        <v>0.173392112997569</v>
      </c>
    </row>
    <row r="102" spans="2:20" ht="14.25">
      <c r="B102" s="89" t="s">
        <v>92</v>
      </c>
      <c r="C102" s="109"/>
      <c r="D102" s="108">
        <v>0.09064664343276109</v>
      </c>
      <c r="E102" s="108"/>
      <c r="F102" s="108">
        <v>0.08507720607393725</v>
      </c>
      <c r="G102" s="108"/>
      <c r="H102" s="108">
        <v>0.08457717314563604</v>
      </c>
      <c r="I102" s="108"/>
      <c r="J102" s="108">
        <v>0.07692505875166825</v>
      </c>
      <c r="K102" s="108"/>
      <c r="L102" s="108">
        <v>0.08049010512726075</v>
      </c>
      <c r="M102" s="108"/>
      <c r="N102" s="108">
        <v>0.07589341223886296</v>
      </c>
      <c r="O102" s="102"/>
      <c r="P102" s="108">
        <v>0.08700561146127762</v>
      </c>
      <c r="Q102" s="102"/>
      <c r="R102" s="108">
        <v>0.08606234739568104</v>
      </c>
      <c r="S102" s="102"/>
      <c r="T102" s="108">
        <v>0.0878550691357789</v>
      </c>
    </row>
    <row r="103" spans="2:20" ht="14.25">
      <c r="B103" s="89" t="s">
        <v>93</v>
      </c>
      <c r="C103" s="109"/>
      <c r="D103" s="108">
        <v>1.7266890328486113</v>
      </c>
      <c r="E103" s="108"/>
      <c r="F103" s="108">
        <v>1.6778680206988112</v>
      </c>
      <c r="G103" s="108"/>
      <c r="H103" s="108">
        <v>1.7168385672949382</v>
      </c>
      <c r="I103" s="108"/>
      <c r="J103" s="108">
        <v>1.6906444925058015</v>
      </c>
      <c r="K103" s="108"/>
      <c r="L103" s="108">
        <v>1.7647858857608236</v>
      </c>
      <c r="M103" s="108"/>
      <c r="N103" s="108">
        <v>1.7902330674499216</v>
      </c>
      <c r="O103" s="102"/>
      <c r="P103" s="108">
        <v>1.7067760660517504</v>
      </c>
      <c r="Q103" s="102"/>
      <c r="R103" s="108">
        <v>1.7119109997740227</v>
      </c>
      <c r="S103" s="102"/>
      <c r="T103" s="108">
        <v>1.690559687603232</v>
      </c>
    </row>
    <row r="104" spans="2:20" ht="14.25">
      <c r="B104" s="89" t="s">
        <v>94</v>
      </c>
      <c r="C104" s="109"/>
      <c r="D104" s="108">
        <v>0.27756246155458597</v>
      </c>
      <c r="E104" s="108"/>
      <c r="F104" s="108">
        <v>0.29876512911149306</v>
      </c>
      <c r="G104" s="108"/>
      <c r="H104" s="108">
        <v>0.2558842906528069</v>
      </c>
      <c r="I104" s="108"/>
      <c r="J104" s="108">
        <v>0.26375477980460316</v>
      </c>
      <c r="K104" s="108"/>
      <c r="L104" s="108">
        <v>0.28778194659589007</v>
      </c>
      <c r="M104" s="108"/>
      <c r="N104" s="108">
        <v>0.27312294456220537</v>
      </c>
      <c r="O104" s="102"/>
      <c r="P104" s="108">
        <v>0.3114746938117277</v>
      </c>
      <c r="Q104" s="102"/>
      <c r="R104" s="108">
        <v>0.2978811402499692</v>
      </c>
      <c r="S104" s="102"/>
      <c r="T104" s="108">
        <v>0.2929187724023938</v>
      </c>
    </row>
    <row r="105" spans="2:20" ht="14.25">
      <c r="B105" s="89" t="s">
        <v>100</v>
      </c>
      <c r="C105" s="4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08">
        <v>0.004860937407867964</v>
      </c>
      <c r="Q105" s="102"/>
      <c r="R105" s="108">
        <v>0.006227803725115869</v>
      </c>
      <c r="S105" s="102"/>
      <c r="T105" s="108">
        <v>0.0072505987459292945</v>
      </c>
    </row>
    <row r="106" spans="2:20" ht="13.5">
      <c r="B106" s="89" t="s">
        <v>101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08">
        <v>0.013035360736542746</v>
      </c>
      <c r="Q106" s="102"/>
      <c r="R106" s="108">
        <v>0.017351637209250273</v>
      </c>
      <c r="S106" s="102"/>
      <c r="T106" s="108">
        <v>0.01820979961075943</v>
      </c>
    </row>
    <row r="107" spans="2:20" ht="12.75">
      <c r="B107" s="93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102"/>
      <c r="P107" s="85"/>
      <c r="Q107" s="102"/>
      <c r="R107" s="85"/>
      <c r="S107" s="102"/>
      <c r="T107" s="85"/>
    </row>
    <row r="108" spans="2:20" ht="14.25">
      <c r="B108" s="86" t="s">
        <v>95</v>
      </c>
      <c r="C108" s="104"/>
      <c r="D108" s="105">
        <v>3.818433085527604</v>
      </c>
      <c r="E108" s="105"/>
      <c r="F108" s="105">
        <v>3.537291244512718</v>
      </c>
      <c r="G108" s="105"/>
      <c r="H108" s="105">
        <v>3.350604293673599</v>
      </c>
      <c r="I108" s="105"/>
      <c r="J108" s="105">
        <v>2.953113394634411</v>
      </c>
      <c r="K108" s="105"/>
      <c r="L108" s="105">
        <v>2.707281965597301</v>
      </c>
      <c r="M108" s="105"/>
      <c r="N108" s="105">
        <v>2.4700247809044664</v>
      </c>
      <c r="O108" s="106"/>
      <c r="P108" s="105">
        <v>2.5770829086663545</v>
      </c>
      <c r="Q108" s="106"/>
      <c r="R108" s="105">
        <v>2.7062319578877974</v>
      </c>
      <c r="S108" s="106"/>
      <c r="T108" s="105">
        <v>2.6690114988712983</v>
      </c>
    </row>
    <row r="109" spans="3:20" ht="13.5">
      <c r="C109" s="47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</row>
    <row r="110" spans="2:20" ht="13.5">
      <c r="B110" s="94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 ht="15">
      <c r="B111" s="97" t="s">
        <v>96</v>
      </c>
      <c r="C111" s="98"/>
      <c r="D111" s="99">
        <v>100</v>
      </c>
      <c r="E111" s="99"/>
      <c r="F111" s="99">
        <v>100</v>
      </c>
      <c r="G111" s="99"/>
      <c r="H111" s="99">
        <v>100</v>
      </c>
      <c r="I111" s="99"/>
      <c r="J111" s="99">
        <v>100</v>
      </c>
      <c r="K111" s="99"/>
      <c r="L111" s="99">
        <v>100</v>
      </c>
      <c r="M111" s="99"/>
      <c r="N111" s="99">
        <v>100</v>
      </c>
      <c r="O111" s="110"/>
      <c r="P111" s="99">
        <v>100</v>
      </c>
      <c r="Q111" s="110"/>
      <c r="R111" s="99">
        <v>100</v>
      </c>
      <c r="S111" s="110"/>
      <c r="T111" s="99">
        <v>100</v>
      </c>
    </row>
    <row r="112" spans="2:20" ht="13.5" thickBot="1">
      <c r="B112" s="100"/>
      <c r="C112" s="42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</row>
    <row r="113" ht="13.5" thickBot="1"/>
    <row r="114" spans="2:20" ht="21" thickTop="1">
      <c r="B114" s="49"/>
      <c r="C114" s="6"/>
      <c r="D114" s="6"/>
      <c r="E114" s="6"/>
      <c r="F114" s="6"/>
      <c r="G114" s="6"/>
      <c r="H114" s="6"/>
      <c r="I114" s="6"/>
      <c r="J114" s="6"/>
      <c r="K114" s="7"/>
      <c r="L114" s="8"/>
      <c r="M114" s="8"/>
      <c r="N114" s="8"/>
      <c r="O114" s="8"/>
      <c r="P114" s="8"/>
      <c r="Q114" s="8"/>
      <c r="R114" s="9"/>
      <c r="S114" s="10"/>
      <c r="T114" s="11"/>
    </row>
    <row r="115" spans="2:20" ht="13.5">
      <c r="B115" s="79" t="s">
        <v>59</v>
      </c>
      <c r="C115" s="13"/>
      <c r="D115" s="14"/>
      <c r="E115" s="14"/>
      <c r="F115" s="14"/>
      <c r="G115" s="14"/>
      <c r="H115" s="14"/>
      <c r="I115" s="14"/>
      <c r="J115" s="14"/>
      <c r="K115" s="14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ht="13.5">
      <c r="B116" s="79" t="s">
        <v>103</v>
      </c>
      <c r="C116" s="13"/>
      <c r="D116" s="14"/>
      <c r="E116" s="14"/>
      <c r="F116" s="14"/>
      <c r="G116" s="14"/>
      <c r="H116" s="14"/>
      <c r="I116" s="14"/>
      <c r="J116" s="14"/>
      <c r="K116" s="14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ht="17.25">
      <c r="B117" s="80"/>
      <c r="C117" s="18"/>
      <c r="D117" s="18"/>
      <c r="E117" s="18"/>
      <c r="F117" s="18"/>
      <c r="G117" s="18"/>
      <c r="H117" s="18"/>
      <c r="I117" s="18"/>
      <c r="J117" s="18"/>
      <c r="K117" s="18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4:20" ht="17.25">
      <c r="D118" s="73" t="s">
        <v>44</v>
      </c>
      <c r="E118" s="111"/>
      <c r="F118" s="112"/>
      <c r="G118" s="111"/>
      <c r="H118" s="111"/>
      <c r="I118" s="111"/>
      <c r="J118" s="111"/>
      <c r="K118" s="111"/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4:20" ht="15">
      <c r="D119" s="114" t="s">
        <v>45</v>
      </c>
      <c r="E119" s="114"/>
      <c r="F119" s="114" t="s">
        <v>46</v>
      </c>
      <c r="G119" s="114"/>
      <c r="H119" s="114" t="s">
        <v>47</v>
      </c>
      <c r="I119" s="114"/>
      <c r="J119" s="114" t="s">
        <v>53</v>
      </c>
      <c r="K119" s="114"/>
      <c r="L119" s="114" t="s">
        <v>49</v>
      </c>
      <c r="M119" s="114"/>
      <c r="N119" s="114" t="s">
        <v>50</v>
      </c>
      <c r="O119" s="114"/>
      <c r="P119" s="114" t="s">
        <v>51</v>
      </c>
      <c r="Q119" s="114"/>
      <c r="R119" s="114" t="s">
        <v>52</v>
      </c>
      <c r="S119" s="114"/>
      <c r="T119" s="76" t="s">
        <v>60</v>
      </c>
    </row>
    <row r="120" spans="4:20" ht="14.25">
      <c r="D120" s="55"/>
      <c r="E120" s="115"/>
      <c r="F120" s="55"/>
      <c r="G120" s="115"/>
      <c r="H120" s="55"/>
      <c r="I120" s="115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2:20" ht="18">
      <c r="B121" s="86" t="s">
        <v>64</v>
      </c>
      <c r="C121" s="104"/>
      <c r="D121" s="116">
        <f>+F9/D9*100-100</f>
        <v>2.601869758829281</v>
      </c>
      <c r="E121" s="116"/>
      <c r="F121" s="116">
        <f>+H9/F9*100-100</f>
        <v>11.604586914398567</v>
      </c>
      <c r="G121" s="116"/>
      <c r="H121" s="116">
        <f>+J9/H9*100-100</f>
        <v>8.903596230684926</v>
      </c>
      <c r="I121" s="116"/>
      <c r="J121" s="116">
        <f>+L9/J9*100-100</f>
        <v>-13.269828728438242</v>
      </c>
      <c r="K121" s="116"/>
      <c r="L121" s="116">
        <f>+N9/L9*100-100</f>
        <v>5.704379917431936</v>
      </c>
      <c r="M121" s="116"/>
      <c r="N121" s="116">
        <f>+P9/N9*100-100</f>
        <v>6.858339834218441</v>
      </c>
      <c r="O121" s="116"/>
      <c r="P121" s="116">
        <f>+R9/P9*100-100</f>
        <v>-0.48231306683383934</v>
      </c>
      <c r="Q121" s="116"/>
      <c r="R121" s="116">
        <f>+T9/R9*100-100</f>
        <v>26.477134236343076</v>
      </c>
      <c r="S121" s="116"/>
      <c r="T121" s="116">
        <f aca="true" t="shared" si="0" ref="T121:T126">IF(OR(T9=0,D9=0),"--",((T9/D9)^(1/8)-1)*100)</f>
        <v>5.52562426991865</v>
      </c>
    </row>
    <row r="122" spans="2:20" ht="15">
      <c r="B122" s="89" t="s">
        <v>97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77"/>
      <c r="R122" s="77">
        <f aca="true" t="shared" si="1" ref="R122:R166">+T10/R10*100-100</f>
        <v>0.06053873433604906</v>
      </c>
      <c r="S122" s="77"/>
      <c r="T122" s="264" t="str">
        <f t="shared" si="0"/>
        <v>--</v>
      </c>
    </row>
    <row r="123" spans="2:20" ht="15">
      <c r="B123" s="89" t="s">
        <v>65</v>
      </c>
      <c r="D123" s="77">
        <f aca="true" t="shared" si="2" ref="D123:D166">+F11/D11*100-100</f>
        <v>3.5351514110994344</v>
      </c>
      <c r="E123" s="77"/>
      <c r="F123" s="77">
        <f aca="true" t="shared" si="3" ref="F123:F166">+H11/F11*100-100</f>
        <v>8.771814742248793</v>
      </c>
      <c r="G123" s="77"/>
      <c r="H123" s="77">
        <f aca="true" t="shared" si="4" ref="H123:H166">+J11/H11*100-100</f>
        <v>-3.734960860339072</v>
      </c>
      <c r="I123" s="77"/>
      <c r="J123" s="77">
        <f aca="true" t="shared" si="5" ref="J123:J166">+L11/J11*100-100</f>
        <v>3.2109964503489294</v>
      </c>
      <c r="K123" s="77"/>
      <c r="L123" s="77">
        <f aca="true" t="shared" si="6" ref="L123:L166">+N11/L11*100-100</f>
        <v>-0.6238669655607509</v>
      </c>
      <c r="M123" s="77"/>
      <c r="N123" s="77">
        <f aca="true" t="shared" si="7" ref="N123:N166">+P11/N11*100-100</f>
        <v>5.971308983482544</v>
      </c>
      <c r="O123" s="77"/>
      <c r="P123" s="77">
        <f aca="true" t="shared" si="8" ref="P123:P166">+R11/P11*100-100</f>
        <v>-3.415987595126893</v>
      </c>
      <c r="Q123" s="77"/>
      <c r="R123" s="77">
        <f t="shared" si="1"/>
        <v>1.0365925165509537</v>
      </c>
      <c r="S123" s="77"/>
      <c r="T123" s="77">
        <f t="shared" si="0"/>
        <v>1.7610631990891967</v>
      </c>
    </row>
    <row r="124" spans="2:20" ht="15">
      <c r="B124" s="89" t="s">
        <v>98</v>
      </c>
      <c r="D124" s="77">
        <f t="shared" si="2"/>
        <v>4.5</v>
      </c>
      <c r="E124" s="77"/>
      <c r="F124" s="77">
        <f t="shared" si="3"/>
        <v>65.74326925837318</v>
      </c>
      <c r="G124" s="77"/>
      <c r="H124" s="77">
        <f t="shared" si="4"/>
        <v>-41.75692821566012</v>
      </c>
      <c r="I124" s="77"/>
      <c r="J124" s="77">
        <f t="shared" si="5"/>
        <v>0</v>
      </c>
      <c r="K124" s="77"/>
      <c r="L124" s="77">
        <f t="shared" si="6"/>
        <v>247.19562243502054</v>
      </c>
      <c r="M124" s="77"/>
      <c r="N124" s="77">
        <f t="shared" si="7"/>
        <v>-53.60377336942246</v>
      </c>
      <c r="O124" s="77"/>
      <c r="P124" s="77">
        <f t="shared" si="8"/>
        <v>0</v>
      </c>
      <c r="Q124" s="77"/>
      <c r="R124" s="77">
        <f t="shared" si="1"/>
        <v>0</v>
      </c>
      <c r="S124" s="77"/>
      <c r="T124" s="77">
        <f t="shared" si="0"/>
        <v>6.256784826975292</v>
      </c>
    </row>
    <row r="125" spans="2:20" ht="15">
      <c r="B125" s="89" t="s">
        <v>66</v>
      </c>
      <c r="D125" s="77">
        <f t="shared" si="2"/>
        <v>7.547754703776107</v>
      </c>
      <c r="E125" s="77"/>
      <c r="F125" s="77">
        <f t="shared" si="3"/>
        <v>124.23419999466233</v>
      </c>
      <c r="G125" s="77"/>
      <c r="H125" s="77">
        <f t="shared" si="4"/>
        <v>36.267041276779366</v>
      </c>
      <c r="I125" s="77"/>
      <c r="J125" s="77">
        <f t="shared" si="5"/>
        <v>-32.632543866005165</v>
      </c>
      <c r="K125" s="77"/>
      <c r="L125" s="77">
        <f t="shared" si="6"/>
        <v>6.849315132472441</v>
      </c>
      <c r="M125" s="77"/>
      <c r="N125" s="77">
        <f t="shared" si="7"/>
        <v>8.959376931393564</v>
      </c>
      <c r="O125" s="77"/>
      <c r="P125" s="77">
        <f t="shared" si="8"/>
        <v>18.73926985522499</v>
      </c>
      <c r="Q125" s="77"/>
      <c r="R125" s="77">
        <f t="shared" si="1"/>
        <v>13.526840273579126</v>
      </c>
      <c r="S125" s="77"/>
      <c r="T125" s="77">
        <f t="shared" si="0"/>
        <v>16.844744047527026</v>
      </c>
    </row>
    <row r="126" spans="2:20" ht="15">
      <c r="B126" s="89" t="s">
        <v>67</v>
      </c>
      <c r="D126" s="77">
        <f t="shared" si="2"/>
        <v>0.3816825911004713</v>
      </c>
      <c r="E126" s="77"/>
      <c r="F126" s="77">
        <f t="shared" si="3"/>
        <v>-0.8596673346573311</v>
      </c>
      <c r="G126" s="77"/>
      <c r="H126" s="77">
        <f t="shared" si="4"/>
        <v>27.035342718123417</v>
      </c>
      <c r="I126" s="77"/>
      <c r="J126" s="77">
        <f t="shared" si="5"/>
        <v>-30.412345651074475</v>
      </c>
      <c r="K126" s="77"/>
      <c r="L126" s="77">
        <f t="shared" si="6"/>
        <v>8.761515241260255</v>
      </c>
      <c r="M126" s="77"/>
      <c r="N126" s="77">
        <f t="shared" si="7"/>
        <v>15.68477941375825</v>
      </c>
      <c r="O126" s="77"/>
      <c r="P126" s="77">
        <f t="shared" si="8"/>
        <v>-5.938350779682537</v>
      </c>
      <c r="Q126" s="77"/>
      <c r="R126" s="77">
        <f t="shared" si="1"/>
        <v>79.64082403607037</v>
      </c>
      <c r="S126" s="77"/>
      <c r="T126" s="77">
        <f t="shared" si="0"/>
        <v>8.141238232203696</v>
      </c>
    </row>
    <row r="127" spans="2:20" ht="15">
      <c r="B127" s="93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2:20" ht="18">
      <c r="B128" s="86" t="s">
        <v>68</v>
      </c>
      <c r="C128" s="104"/>
      <c r="D128" s="116">
        <f t="shared" si="2"/>
        <v>10.320456658146227</v>
      </c>
      <c r="E128" s="116"/>
      <c r="F128" s="116">
        <f t="shared" si="3"/>
        <v>5.99072439455675</v>
      </c>
      <c r="G128" s="116"/>
      <c r="H128" s="116">
        <f t="shared" si="4"/>
        <v>-7.195183251727926</v>
      </c>
      <c r="I128" s="116"/>
      <c r="J128" s="116">
        <f t="shared" si="5"/>
        <v>7.599478019824119</v>
      </c>
      <c r="K128" s="116"/>
      <c r="L128" s="116">
        <f t="shared" si="6"/>
        <v>6.688466295608777</v>
      </c>
      <c r="M128" s="116"/>
      <c r="N128" s="116">
        <f t="shared" si="7"/>
        <v>2.309204137486674</v>
      </c>
      <c r="O128" s="116"/>
      <c r="P128" s="116">
        <f t="shared" si="8"/>
        <v>6.807953066989782</v>
      </c>
      <c r="Q128" s="116"/>
      <c r="R128" s="116">
        <f t="shared" si="1"/>
        <v>7.414959032079963</v>
      </c>
      <c r="S128" s="116"/>
      <c r="T128" s="116">
        <f>IF(OR(T16=0,D16=0),"--",((T16/D16)^(1/8)-1)*100)</f>
        <v>4.863812058554506</v>
      </c>
    </row>
    <row r="129" spans="2:20" ht="15">
      <c r="B129" s="89" t="s">
        <v>69</v>
      </c>
      <c r="D129" s="77">
        <f t="shared" si="2"/>
        <v>10.321886308759034</v>
      </c>
      <c r="E129" s="77"/>
      <c r="F129" s="77">
        <f t="shared" si="3"/>
        <v>6.105615518196032</v>
      </c>
      <c r="G129" s="77"/>
      <c r="H129" s="77">
        <f t="shared" si="4"/>
        <v>-7.598850898481146</v>
      </c>
      <c r="I129" s="77"/>
      <c r="J129" s="77">
        <f t="shared" si="5"/>
        <v>7.748293283502775</v>
      </c>
      <c r="K129" s="77"/>
      <c r="L129" s="77">
        <f t="shared" si="6"/>
        <v>6.895720014264867</v>
      </c>
      <c r="M129" s="77"/>
      <c r="N129" s="77">
        <f t="shared" si="7"/>
        <v>1.7518552178619586</v>
      </c>
      <c r="O129" s="77"/>
      <c r="P129" s="77">
        <f t="shared" si="8"/>
        <v>6.969301631916778</v>
      </c>
      <c r="Q129" s="77"/>
      <c r="R129" s="77">
        <f t="shared" si="1"/>
        <v>6.949407297502404</v>
      </c>
      <c r="S129" s="77"/>
      <c r="T129" s="77">
        <f>IF(OR(T17=0,D17=0),"--",((T17/D17)^(1/8)-1)*100)</f>
        <v>4.755902302709569</v>
      </c>
    </row>
    <row r="130" spans="2:20" ht="15">
      <c r="B130" s="89" t="s">
        <v>70</v>
      </c>
      <c r="D130" s="77">
        <f t="shared" si="2"/>
        <v>8.993540939878073</v>
      </c>
      <c r="E130" s="77"/>
      <c r="F130" s="77">
        <f t="shared" si="3"/>
        <v>7.17638331561767</v>
      </c>
      <c r="G130" s="77"/>
      <c r="H130" s="77">
        <f t="shared" si="4"/>
        <v>-2.5183813044044996</v>
      </c>
      <c r="I130" s="77"/>
      <c r="J130" s="77">
        <f t="shared" si="5"/>
        <v>1.7916759910205968</v>
      </c>
      <c r="K130" s="77"/>
      <c r="L130" s="77">
        <f t="shared" si="6"/>
        <v>-31.449447559567943</v>
      </c>
      <c r="M130" s="77"/>
      <c r="N130" s="77">
        <f t="shared" si="7"/>
        <v>-32.73373742659817</v>
      </c>
      <c r="O130" s="77"/>
      <c r="P130" s="77">
        <f t="shared" si="8"/>
        <v>-6.390168823457557</v>
      </c>
      <c r="Q130" s="77"/>
      <c r="R130" s="77">
        <f t="shared" si="1"/>
        <v>4.291245250243023</v>
      </c>
      <c r="S130" s="77"/>
      <c r="T130" s="77">
        <f>IF(OR(T18=0,D18=0),"--",((T18/D18)^(1/8)-1)*100)</f>
        <v>-7.808887955741605</v>
      </c>
    </row>
    <row r="131" spans="2:20" ht="15">
      <c r="B131" s="89" t="s">
        <v>99</v>
      </c>
      <c r="D131" s="77">
        <f t="shared" si="2"/>
        <v>10.4799270503769</v>
      </c>
      <c r="E131" s="77"/>
      <c r="F131" s="77">
        <f t="shared" si="3"/>
        <v>4.219812299028305</v>
      </c>
      <c r="G131" s="77"/>
      <c r="H131" s="77">
        <f t="shared" si="4"/>
        <v>-2.0688409141605746</v>
      </c>
      <c r="I131" s="77"/>
      <c r="J131" s="77">
        <f t="shared" si="5"/>
        <v>6.3866913949921695</v>
      </c>
      <c r="K131" s="77"/>
      <c r="L131" s="77">
        <f t="shared" si="6"/>
        <v>8.8451709962402</v>
      </c>
      <c r="M131" s="77"/>
      <c r="N131" s="77">
        <f t="shared" si="7"/>
        <v>8.909752909250443</v>
      </c>
      <c r="O131" s="77"/>
      <c r="P131" s="77">
        <f t="shared" si="8"/>
        <v>-3.0848298051379714</v>
      </c>
      <c r="Q131" s="77"/>
      <c r="R131" s="77">
        <f t="shared" si="1"/>
        <v>12.74915896698559</v>
      </c>
      <c r="S131" s="77"/>
      <c r="T131" s="77">
        <f>IF(OR(T19=0,D19=0),"--",((T19/D19)^(1/8)-1)*100)</f>
        <v>5.664197601040266</v>
      </c>
    </row>
    <row r="132" spans="2:20" ht="15">
      <c r="B132" s="89" t="s">
        <v>71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77"/>
      <c r="P132" s="77">
        <f t="shared" si="8"/>
        <v>254.24415665057592</v>
      </c>
      <c r="Q132" s="77"/>
      <c r="R132" s="77">
        <f t="shared" si="1"/>
        <v>17.380991995985084</v>
      </c>
      <c r="S132" s="77"/>
      <c r="T132" s="264" t="str">
        <f>IF(OR(T20=0,D20=0),"--",((T20/D20)^(1/8)-1)*100)</f>
        <v>--</v>
      </c>
    </row>
    <row r="133" spans="2:20" ht="15">
      <c r="B133" s="93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</row>
    <row r="134" spans="2:20" ht="18">
      <c r="B134" s="86" t="s">
        <v>72</v>
      </c>
      <c r="C134" s="104"/>
      <c r="D134" s="116">
        <f t="shared" si="2"/>
        <v>22.06206105823199</v>
      </c>
      <c r="E134" s="116"/>
      <c r="F134" s="116">
        <f t="shared" si="3"/>
        <v>6.4491258947882955</v>
      </c>
      <c r="G134" s="116"/>
      <c r="H134" s="116">
        <f t="shared" si="4"/>
        <v>5.127454667183102</v>
      </c>
      <c r="I134" s="116"/>
      <c r="J134" s="116">
        <f t="shared" si="5"/>
        <v>6.707494558302159</v>
      </c>
      <c r="K134" s="116"/>
      <c r="L134" s="116">
        <f t="shared" si="6"/>
        <v>6.955000493535351</v>
      </c>
      <c r="M134" s="116"/>
      <c r="N134" s="116">
        <f t="shared" si="7"/>
        <v>11.728265958967896</v>
      </c>
      <c r="O134" s="116"/>
      <c r="P134" s="116">
        <f t="shared" si="8"/>
        <v>3.919371455973902</v>
      </c>
      <c r="Q134" s="116"/>
      <c r="R134" s="116">
        <f t="shared" si="1"/>
        <v>6.557256755887096</v>
      </c>
      <c r="S134" s="116"/>
      <c r="T134" s="116">
        <f>IF(OR(T22=0,D22=0),"--",((T22/D22)^(1/8)-1)*100)</f>
        <v>8.55746562627182</v>
      </c>
    </row>
    <row r="135" spans="2:20" ht="15">
      <c r="B135" s="89" t="s">
        <v>73</v>
      </c>
      <c r="D135" s="77">
        <f t="shared" si="2"/>
        <v>17.101386192519556</v>
      </c>
      <c r="E135" s="77"/>
      <c r="F135" s="77">
        <f t="shared" si="3"/>
        <v>6.401735160186874</v>
      </c>
      <c r="G135" s="77"/>
      <c r="H135" s="77">
        <f t="shared" si="4"/>
        <v>8.112264595684564</v>
      </c>
      <c r="I135" s="77"/>
      <c r="J135" s="77">
        <f t="shared" si="5"/>
        <v>1.8919821853384775</v>
      </c>
      <c r="K135" s="77"/>
      <c r="L135" s="77">
        <f t="shared" si="6"/>
        <v>7.3812341136887625</v>
      </c>
      <c r="M135" s="77"/>
      <c r="N135" s="77">
        <f t="shared" si="7"/>
        <v>24.34689125890415</v>
      </c>
      <c r="O135" s="77"/>
      <c r="P135" s="77">
        <f t="shared" si="8"/>
        <v>-1.9389807555986778</v>
      </c>
      <c r="Q135" s="77"/>
      <c r="R135" s="77">
        <f t="shared" si="1"/>
        <v>7.579611058251572</v>
      </c>
      <c r="S135" s="77"/>
      <c r="T135" s="77">
        <f>IF(OR(T23=0,D23=0),"--",((T23/D23)^(1/8)-1)*100)</f>
        <v>8.58989850734686</v>
      </c>
    </row>
    <row r="136" spans="2:20" ht="15">
      <c r="B136" s="89" t="s">
        <v>74</v>
      </c>
      <c r="D136" s="77">
        <f t="shared" si="2"/>
        <v>21.907668167554007</v>
      </c>
      <c r="E136" s="77"/>
      <c r="F136" s="77">
        <f t="shared" si="3"/>
        <v>8.299541138415222</v>
      </c>
      <c r="G136" s="77"/>
      <c r="H136" s="77">
        <f t="shared" si="4"/>
        <v>4.5689366402847895</v>
      </c>
      <c r="I136" s="77"/>
      <c r="J136" s="77">
        <f t="shared" si="5"/>
        <v>8.975179029503693</v>
      </c>
      <c r="K136" s="77"/>
      <c r="L136" s="77">
        <f t="shared" si="6"/>
        <v>6.645259519982588</v>
      </c>
      <c r="M136" s="77"/>
      <c r="N136" s="77">
        <f t="shared" si="7"/>
        <v>6.591563725023448</v>
      </c>
      <c r="O136" s="77"/>
      <c r="P136" s="77">
        <f t="shared" si="8"/>
        <v>6.749113337186557</v>
      </c>
      <c r="Q136" s="77"/>
      <c r="R136" s="77">
        <f t="shared" si="1"/>
        <v>5.957028454562135</v>
      </c>
      <c r="S136" s="77"/>
      <c r="T136" s="77">
        <f>IF(OR(T24=0,D24=0),"--",((T24/D24)^(1/8)-1)*100)</f>
        <v>8.597116745320799</v>
      </c>
    </row>
    <row r="137" spans="2:20" ht="15">
      <c r="B137" s="89" t="s">
        <v>75</v>
      </c>
      <c r="D137" s="77">
        <f t="shared" si="2"/>
        <v>69.39875861379429</v>
      </c>
      <c r="E137" s="77"/>
      <c r="F137" s="77">
        <f t="shared" si="3"/>
        <v>-8.432790004911311</v>
      </c>
      <c r="G137" s="77"/>
      <c r="H137" s="77">
        <f t="shared" si="4"/>
        <v>-6.104574652365599</v>
      </c>
      <c r="I137" s="77"/>
      <c r="J137" s="77">
        <f t="shared" si="5"/>
        <v>5.956598375332817</v>
      </c>
      <c r="K137" s="77"/>
      <c r="L137" s="77">
        <f t="shared" si="6"/>
        <v>9.376892214831912</v>
      </c>
      <c r="M137" s="77"/>
      <c r="N137" s="77">
        <f t="shared" si="7"/>
        <v>4.965967608940588</v>
      </c>
      <c r="O137" s="77"/>
      <c r="P137" s="77">
        <f t="shared" si="8"/>
        <v>6.725753653215122</v>
      </c>
      <c r="Q137" s="77"/>
      <c r="R137" s="77">
        <f t="shared" si="1"/>
        <v>8.911670946235887</v>
      </c>
      <c r="S137" s="77"/>
      <c r="T137" s="77">
        <f>IF(OR(T25=0,D25=0),"--",((T25/D25)^(1/8)-1)*100)</f>
        <v>9.450449322401866</v>
      </c>
    </row>
    <row r="138" spans="2:20" ht="15">
      <c r="B138" s="89" t="s">
        <v>76</v>
      </c>
      <c r="D138" s="77">
        <f t="shared" si="2"/>
        <v>37.745696720585386</v>
      </c>
      <c r="E138" s="77"/>
      <c r="F138" s="77">
        <f t="shared" si="3"/>
        <v>-86.4654709251684</v>
      </c>
      <c r="G138" s="77"/>
      <c r="H138" s="77">
        <f t="shared" si="4"/>
        <v>-100</v>
      </c>
      <c r="I138" s="7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15">
      <c r="B139" s="93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</row>
    <row r="140" spans="2:20" ht="18">
      <c r="B140" s="86" t="s">
        <v>77</v>
      </c>
      <c r="C140" s="104"/>
      <c r="D140" s="116">
        <f t="shared" si="2"/>
        <v>15.673145060823273</v>
      </c>
      <c r="E140" s="116"/>
      <c r="F140" s="116">
        <f t="shared" si="3"/>
        <v>8.099142749030946</v>
      </c>
      <c r="G140" s="116"/>
      <c r="H140" s="116">
        <f t="shared" si="4"/>
        <v>11.220673606192406</v>
      </c>
      <c r="I140" s="116"/>
      <c r="J140" s="116">
        <f t="shared" si="5"/>
        <v>5.070083178010478</v>
      </c>
      <c r="K140" s="116"/>
      <c r="L140" s="116">
        <f t="shared" si="6"/>
        <v>6.718305716066311</v>
      </c>
      <c r="M140" s="116"/>
      <c r="N140" s="116">
        <f t="shared" si="7"/>
        <v>5.229638326848814</v>
      </c>
      <c r="O140" s="116"/>
      <c r="P140" s="116">
        <f t="shared" si="8"/>
        <v>5.945598451324614</v>
      </c>
      <c r="Q140" s="116"/>
      <c r="R140" s="116">
        <f t="shared" si="1"/>
        <v>6.876049849844819</v>
      </c>
      <c r="S140" s="116"/>
      <c r="T140" s="116">
        <f aca="true" t="shared" si="9" ref="T140:T147">IF(OR(T28=0,D28=0),"--",((T28/D28)^(1/8)-1)*100)</f>
        <v>8.051913646256082</v>
      </c>
    </row>
    <row r="141" spans="2:20" ht="15">
      <c r="B141" s="89" t="s">
        <v>78</v>
      </c>
      <c r="D141" s="77">
        <f t="shared" si="2"/>
        <v>17.55482517461327</v>
      </c>
      <c r="E141" s="77"/>
      <c r="F141" s="77">
        <f t="shared" si="3"/>
        <v>4.822616630822907</v>
      </c>
      <c r="G141" s="77"/>
      <c r="H141" s="77">
        <f t="shared" si="4"/>
        <v>7.744193330928596</v>
      </c>
      <c r="I141" s="77"/>
      <c r="J141" s="77">
        <f t="shared" si="5"/>
        <v>2.05043840129764</v>
      </c>
      <c r="K141" s="77"/>
      <c r="L141" s="77">
        <f t="shared" si="6"/>
        <v>6.015240930370041</v>
      </c>
      <c r="M141" s="77"/>
      <c r="N141" s="77">
        <f t="shared" si="7"/>
        <v>7.813398179523119</v>
      </c>
      <c r="O141" s="77"/>
      <c r="P141" s="77">
        <f t="shared" si="8"/>
        <v>3.055317101957627</v>
      </c>
      <c r="Q141" s="77"/>
      <c r="R141" s="77">
        <f t="shared" si="1"/>
        <v>5.639530903317677</v>
      </c>
      <c r="S141" s="77"/>
      <c r="T141" s="77">
        <f t="shared" si="9"/>
        <v>6.746898133874346</v>
      </c>
    </row>
    <row r="142" spans="2:20" ht="15">
      <c r="B142" s="89" t="s">
        <v>79</v>
      </c>
      <c r="D142" s="77">
        <f t="shared" si="2"/>
        <v>13.065604155817766</v>
      </c>
      <c r="E142" s="77"/>
      <c r="F142" s="77">
        <f t="shared" si="3"/>
        <v>-11.141512898695382</v>
      </c>
      <c r="G142" s="77"/>
      <c r="H142" s="77">
        <f t="shared" si="4"/>
        <v>3278.106947799557</v>
      </c>
      <c r="I142" s="77"/>
      <c r="J142" s="77">
        <f t="shared" si="5"/>
        <v>15.164065866575044</v>
      </c>
      <c r="K142" s="77"/>
      <c r="L142" s="77">
        <f t="shared" si="6"/>
        <v>7.658489016531206</v>
      </c>
      <c r="M142" s="77"/>
      <c r="N142" s="77">
        <f t="shared" si="7"/>
        <v>1.7259694597676116</v>
      </c>
      <c r="O142" s="77"/>
      <c r="P142" s="77">
        <f t="shared" si="8"/>
        <v>15.760707670060413</v>
      </c>
      <c r="Q142" s="77"/>
      <c r="R142" s="77">
        <f t="shared" si="1"/>
        <v>2.093405851861945</v>
      </c>
      <c r="S142" s="77"/>
      <c r="T142" s="77">
        <f t="shared" si="9"/>
        <v>63.307958088363314</v>
      </c>
    </row>
    <row r="143" spans="2:20" ht="15">
      <c r="B143" s="89" t="s">
        <v>80</v>
      </c>
      <c r="D143" s="77">
        <f t="shared" si="2"/>
        <v>16.421452884143832</v>
      </c>
      <c r="E143" s="77"/>
      <c r="F143" s="77">
        <f t="shared" si="3"/>
        <v>9.73204027344974</v>
      </c>
      <c r="G143" s="77"/>
      <c r="H143" s="77">
        <f t="shared" si="4"/>
        <v>4.7516698163609306</v>
      </c>
      <c r="I143" s="77"/>
      <c r="J143" s="77">
        <f t="shared" si="5"/>
        <v>1.9191556842936421</v>
      </c>
      <c r="K143" s="77"/>
      <c r="L143" s="77">
        <f t="shared" si="6"/>
        <v>6.660251724926056</v>
      </c>
      <c r="M143" s="77"/>
      <c r="N143" s="77">
        <f t="shared" si="7"/>
        <v>5.402334952006797</v>
      </c>
      <c r="O143" s="77"/>
      <c r="P143" s="77">
        <f t="shared" si="8"/>
        <v>4.372175792127052</v>
      </c>
      <c r="Q143" s="77"/>
      <c r="R143" s="77">
        <f t="shared" si="1"/>
        <v>8.151654028496452</v>
      </c>
      <c r="S143" s="77"/>
      <c r="T143" s="77">
        <f t="shared" si="9"/>
        <v>7.098095384591718</v>
      </c>
    </row>
    <row r="144" spans="2:20" ht="15">
      <c r="B144" s="89" t="s">
        <v>81</v>
      </c>
      <c r="D144" s="77">
        <f t="shared" si="2"/>
        <v>22.176556515191265</v>
      </c>
      <c r="E144" s="77"/>
      <c r="F144" s="77">
        <f t="shared" si="3"/>
        <v>9.437044191807303</v>
      </c>
      <c r="G144" s="77"/>
      <c r="H144" s="77">
        <f t="shared" si="4"/>
        <v>6.705300758700062</v>
      </c>
      <c r="I144" s="77"/>
      <c r="J144" s="77">
        <f t="shared" si="5"/>
        <v>12.076040245342611</v>
      </c>
      <c r="K144" s="77"/>
      <c r="L144" s="77">
        <f t="shared" si="6"/>
        <v>9.55588261145401</v>
      </c>
      <c r="M144" s="77"/>
      <c r="N144" s="77">
        <f t="shared" si="7"/>
        <v>4.938792551306207</v>
      </c>
      <c r="O144" s="77"/>
      <c r="P144" s="77">
        <f t="shared" si="8"/>
        <v>6.711310168319031</v>
      </c>
      <c r="Q144" s="77"/>
      <c r="R144" s="77">
        <f t="shared" si="1"/>
        <v>7.078941971743589</v>
      </c>
      <c r="S144" s="77"/>
      <c r="T144" s="77">
        <f t="shared" si="9"/>
        <v>9.721607579556224</v>
      </c>
    </row>
    <row r="145" spans="2:20" ht="15">
      <c r="B145" s="89" t="s">
        <v>82</v>
      </c>
      <c r="D145" s="77">
        <f t="shared" si="2"/>
        <v>12.555618525828578</v>
      </c>
      <c r="E145" s="77"/>
      <c r="F145" s="77">
        <f t="shared" si="3"/>
        <v>11.166564720987338</v>
      </c>
      <c r="G145" s="77"/>
      <c r="H145" s="77">
        <f t="shared" si="4"/>
        <v>1.4332171071791464</v>
      </c>
      <c r="I145" s="77"/>
      <c r="J145" s="77">
        <f t="shared" si="5"/>
        <v>4.9382744019020635</v>
      </c>
      <c r="K145" s="77"/>
      <c r="L145" s="77">
        <f t="shared" si="6"/>
        <v>6.43291855805812</v>
      </c>
      <c r="M145" s="77"/>
      <c r="N145" s="77">
        <f t="shared" si="7"/>
        <v>7.4253341308849485</v>
      </c>
      <c r="O145" s="77"/>
      <c r="P145" s="77">
        <f t="shared" si="8"/>
        <v>2.5179760219355245</v>
      </c>
      <c r="Q145" s="77"/>
      <c r="R145" s="77">
        <f t="shared" si="1"/>
        <v>7.272641784993709</v>
      </c>
      <c r="S145" s="77"/>
      <c r="T145" s="77">
        <f t="shared" si="9"/>
        <v>6.657376226565037</v>
      </c>
    </row>
    <row r="146" spans="2:20" ht="15">
      <c r="B146" s="89" t="s">
        <v>83</v>
      </c>
      <c r="D146" s="77">
        <f t="shared" si="2"/>
        <v>10.112946487959434</v>
      </c>
      <c r="E146" s="77"/>
      <c r="F146" s="77">
        <f t="shared" si="3"/>
        <v>9.336422525725638</v>
      </c>
      <c r="G146" s="77"/>
      <c r="H146" s="77">
        <f t="shared" si="4"/>
        <v>1.3432342042899421</v>
      </c>
      <c r="I146" s="77"/>
      <c r="J146" s="77">
        <f t="shared" si="5"/>
        <v>7.366734491285158</v>
      </c>
      <c r="K146" s="77"/>
      <c r="L146" s="77">
        <f t="shared" si="6"/>
        <v>7.008188598268461</v>
      </c>
      <c r="M146" s="77"/>
      <c r="N146" s="77">
        <f t="shared" si="7"/>
        <v>3.9545720198053402</v>
      </c>
      <c r="O146" s="77"/>
      <c r="P146" s="77">
        <f t="shared" si="8"/>
        <v>8.484834021156317</v>
      </c>
      <c r="Q146" s="77"/>
      <c r="R146" s="77">
        <f t="shared" si="1"/>
        <v>6.5741883191098935</v>
      </c>
      <c r="S146" s="77"/>
      <c r="T146" s="77">
        <f t="shared" si="9"/>
        <v>6.737905692646762</v>
      </c>
    </row>
    <row r="147" spans="2:20" ht="15">
      <c r="B147" s="89" t="s">
        <v>84</v>
      </c>
      <c r="D147" s="77">
        <f t="shared" si="2"/>
        <v>11.300685158988315</v>
      </c>
      <c r="E147" s="77"/>
      <c r="F147" s="77">
        <f t="shared" si="3"/>
        <v>9.783290155401005</v>
      </c>
      <c r="G147" s="77"/>
      <c r="H147" s="77">
        <f t="shared" si="4"/>
        <v>2.516389511966466</v>
      </c>
      <c r="I147" s="77"/>
      <c r="J147" s="77">
        <f t="shared" si="5"/>
        <v>6.485221966811139</v>
      </c>
      <c r="K147" s="77"/>
      <c r="L147" s="77">
        <f t="shared" si="6"/>
        <v>5.607857961276011</v>
      </c>
      <c r="M147" s="77"/>
      <c r="N147" s="77">
        <f t="shared" si="7"/>
        <v>2.208687445345703</v>
      </c>
      <c r="O147" s="77"/>
      <c r="P147" s="77">
        <f t="shared" si="8"/>
        <v>8.726189041829869</v>
      </c>
      <c r="Q147" s="77"/>
      <c r="R147" s="77">
        <f t="shared" si="1"/>
        <v>9.133454301663392</v>
      </c>
      <c r="S147" s="77"/>
      <c r="T147" s="77">
        <f t="shared" si="9"/>
        <v>6.923730960974428</v>
      </c>
    </row>
    <row r="148" spans="2:20" ht="15">
      <c r="B148" s="93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</row>
    <row r="149" spans="2:20" ht="18">
      <c r="B149" s="86" t="s">
        <v>85</v>
      </c>
      <c r="C149" s="104"/>
      <c r="D149" s="116">
        <f t="shared" si="2"/>
        <v>10.504099055295057</v>
      </c>
      <c r="E149" s="116"/>
      <c r="F149" s="116">
        <f t="shared" si="3"/>
        <v>6.8071392052774655</v>
      </c>
      <c r="G149" s="116"/>
      <c r="H149" s="116">
        <f t="shared" si="4"/>
        <v>1.8951815277308697</v>
      </c>
      <c r="I149" s="116"/>
      <c r="J149" s="116">
        <f t="shared" si="5"/>
        <v>10.248101216441924</v>
      </c>
      <c r="K149" s="116"/>
      <c r="L149" s="116">
        <f t="shared" si="6"/>
        <v>7.548541266993652</v>
      </c>
      <c r="M149" s="116"/>
      <c r="N149" s="116">
        <f t="shared" si="7"/>
        <v>5.713462406647537</v>
      </c>
      <c r="O149" s="116"/>
      <c r="P149" s="116">
        <f t="shared" si="8"/>
        <v>4.857179894924997</v>
      </c>
      <c r="Q149" s="116"/>
      <c r="R149" s="116">
        <f t="shared" si="1"/>
        <v>6.394640270083343</v>
      </c>
      <c r="S149" s="116"/>
      <c r="T149" s="116">
        <f aca="true" t="shared" si="10" ref="T149:T161">IF(OR(T37=0,D37=0),"--",((T37/D37)^(1/8)-1)*100)</f>
        <v>6.713538968231103</v>
      </c>
    </row>
    <row r="150" spans="2:20" ht="15">
      <c r="B150" s="89" t="s">
        <v>86</v>
      </c>
      <c r="D150" s="77">
        <f t="shared" si="2"/>
        <v>4.796097859774463</v>
      </c>
      <c r="E150" s="77"/>
      <c r="F150" s="77">
        <f t="shared" si="3"/>
        <v>-4.446938265753786</v>
      </c>
      <c r="G150" s="77"/>
      <c r="H150" s="77">
        <f t="shared" si="4"/>
        <v>-0.5528578857893081</v>
      </c>
      <c r="I150" s="77"/>
      <c r="J150" s="77">
        <f t="shared" si="5"/>
        <v>-1.489360376796256</v>
      </c>
      <c r="K150" s="77"/>
      <c r="L150" s="77">
        <f t="shared" si="6"/>
        <v>1.3079473380115019</v>
      </c>
      <c r="M150" s="77"/>
      <c r="N150" s="77">
        <f t="shared" si="7"/>
        <v>8.568454507083274</v>
      </c>
      <c r="O150" s="77"/>
      <c r="P150" s="77">
        <f t="shared" si="8"/>
        <v>11.03251000612795</v>
      </c>
      <c r="Q150" s="77"/>
      <c r="R150" s="77">
        <f t="shared" si="1"/>
        <v>12.08139713158883</v>
      </c>
      <c r="S150" s="77"/>
      <c r="T150" s="77">
        <f t="shared" si="10"/>
        <v>3.752723032357186</v>
      </c>
    </row>
    <row r="151" spans="2:20" ht="15">
      <c r="B151" s="89" t="s">
        <v>87</v>
      </c>
      <c r="D151" s="77">
        <f t="shared" si="2"/>
        <v>15.186130872587583</v>
      </c>
      <c r="E151" s="77"/>
      <c r="F151" s="77">
        <f t="shared" si="3"/>
        <v>2.1586475051379495</v>
      </c>
      <c r="G151" s="77"/>
      <c r="H151" s="77">
        <f t="shared" si="4"/>
        <v>7.107710963989348</v>
      </c>
      <c r="I151" s="77"/>
      <c r="J151" s="77">
        <f t="shared" si="5"/>
        <v>0.4562799184587192</v>
      </c>
      <c r="K151" s="77"/>
      <c r="L151" s="77">
        <f t="shared" si="6"/>
        <v>15.730580043083094</v>
      </c>
      <c r="M151" s="77"/>
      <c r="N151" s="77">
        <f t="shared" si="7"/>
        <v>11.302119157449454</v>
      </c>
      <c r="O151" s="77"/>
      <c r="P151" s="77">
        <f t="shared" si="8"/>
        <v>-4.144028223926853</v>
      </c>
      <c r="Q151" s="77"/>
      <c r="R151" s="77">
        <f t="shared" si="1"/>
        <v>9.963020449097002</v>
      </c>
      <c r="S151" s="77"/>
      <c r="T151" s="77">
        <f t="shared" si="10"/>
        <v>7.006785760980483</v>
      </c>
    </row>
    <row r="152" spans="2:20" ht="15">
      <c r="B152" s="89" t="s">
        <v>88</v>
      </c>
      <c r="D152" s="77">
        <f t="shared" si="2"/>
        <v>14.651886655514375</v>
      </c>
      <c r="E152" s="77"/>
      <c r="F152" s="77">
        <f t="shared" si="3"/>
        <v>0.47722968990520087</v>
      </c>
      <c r="G152" s="77"/>
      <c r="H152" s="77">
        <f t="shared" si="4"/>
        <v>46.882223342209414</v>
      </c>
      <c r="I152" s="77"/>
      <c r="J152" s="77">
        <f t="shared" si="5"/>
        <v>51.24850940388043</v>
      </c>
      <c r="K152" s="77"/>
      <c r="L152" s="77">
        <f t="shared" si="6"/>
        <v>14.553547692549486</v>
      </c>
      <c r="M152" s="77"/>
      <c r="N152" s="77">
        <f t="shared" si="7"/>
        <v>6.260022490061942</v>
      </c>
      <c r="O152" s="77"/>
      <c r="P152" s="77">
        <f t="shared" si="8"/>
        <v>9.325278787477401</v>
      </c>
      <c r="Q152" s="77"/>
      <c r="R152" s="77">
        <f t="shared" si="1"/>
        <v>8.436074615051808</v>
      </c>
      <c r="S152" s="77"/>
      <c r="T152" s="77">
        <f t="shared" si="10"/>
        <v>17.739653517532773</v>
      </c>
    </row>
    <row r="153" spans="2:20" ht="15">
      <c r="B153" s="89" t="s">
        <v>89</v>
      </c>
      <c r="D153" s="77">
        <f t="shared" si="2"/>
        <v>30.22953581455576</v>
      </c>
      <c r="E153" s="77"/>
      <c r="F153" s="77">
        <f t="shared" si="3"/>
        <v>125.14208513404813</v>
      </c>
      <c r="G153" s="77"/>
      <c r="H153" s="77">
        <f t="shared" si="4"/>
        <v>-38.16954217055285</v>
      </c>
      <c r="I153" s="77"/>
      <c r="J153" s="77">
        <f t="shared" si="5"/>
        <v>25.510541955526307</v>
      </c>
      <c r="K153" s="77"/>
      <c r="L153" s="77">
        <f t="shared" si="6"/>
        <v>7.504650775982256</v>
      </c>
      <c r="M153" s="77"/>
      <c r="N153" s="77">
        <f t="shared" si="7"/>
        <v>30.592086803405067</v>
      </c>
      <c r="O153" s="77"/>
      <c r="P153" s="77">
        <f t="shared" si="8"/>
        <v>17.48576536260191</v>
      </c>
      <c r="Q153" s="77"/>
      <c r="R153" s="77">
        <f t="shared" si="1"/>
        <v>9.788105773122794</v>
      </c>
      <c r="S153" s="77"/>
      <c r="T153" s="77">
        <f t="shared" si="10"/>
        <v>19.36216503298993</v>
      </c>
    </row>
    <row r="154" spans="2:20" ht="15">
      <c r="B154" s="89" t="s">
        <v>90</v>
      </c>
      <c r="D154" s="77">
        <f t="shared" si="2"/>
        <v>4.65031515064689</v>
      </c>
      <c r="E154" s="77"/>
      <c r="F154" s="77">
        <f t="shared" si="3"/>
        <v>5.709643452767182</v>
      </c>
      <c r="G154" s="77"/>
      <c r="H154" s="77">
        <f t="shared" si="4"/>
        <v>3.0222385718466853</v>
      </c>
      <c r="I154" s="77"/>
      <c r="J154" s="77">
        <f t="shared" si="5"/>
        <v>9.555477258663743</v>
      </c>
      <c r="K154" s="77"/>
      <c r="L154" s="77">
        <f t="shared" si="6"/>
        <v>5.162391217445446</v>
      </c>
      <c r="M154" s="77"/>
      <c r="N154" s="77">
        <f t="shared" si="7"/>
        <v>4.558377962021453</v>
      </c>
      <c r="O154" s="77"/>
      <c r="P154" s="77">
        <f t="shared" si="8"/>
        <v>2.568709033643259</v>
      </c>
      <c r="Q154" s="77"/>
      <c r="R154" s="77">
        <f t="shared" si="1"/>
        <v>2.9459399967800124</v>
      </c>
      <c r="S154" s="77"/>
      <c r="T154" s="77">
        <f t="shared" si="10"/>
        <v>4.750945969605458</v>
      </c>
    </row>
    <row r="155" spans="2:20" ht="15">
      <c r="B155" s="89" t="s">
        <v>102</v>
      </c>
      <c r="D155" s="77">
        <f t="shared" si="2"/>
        <v>7.721376861207148</v>
      </c>
      <c r="E155" s="77"/>
      <c r="F155" s="77">
        <f t="shared" si="3"/>
        <v>5.081929889302472</v>
      </c>
      <c r="G155" s="77"/>
      <c r="H155" s="77">
        <f t="shared" si="4"/>
        <v>0.9427590917588304</v>
      </c>
      <c r="I155" s="77"/>
      <c r="J155" s="77">
        <f t="shared" si="5"/>
        <v>3.651772624774324</v>
      </c>
      <c r="K155" s="77"/>
      <c r="L155" s="77">
        <f t="shared" si="6"/>
        <v>5.6839591478838685</v>
      </c>
      <c r="M155" s="77"/>
      <c r="N155" s="77">
        <f t="shared" si="7"/>
        <v>9.548275056300383</v>
      </c>
      <c r="O155" s="77"/>
      <c r="P155" s="77">
        <f t="shared" si="8"/>
        <v>1.681718752966617</v>
      </c>
      <c r="Q155" s="77"/>
      <c r="R155" s="77">
        <f t="shared" si="1"/>
        <v>6.757736226724916</v>
      </c>
      <c r="S155" s="77"/>
      <c r="T155" s="77">
        <f t="shared" si="10"/>
        <v>5.097488219089463</v>
      </c>
    </row>
    <row r="156" spans="2:20" ht="15">
      <c r="B156" s="89" t="s">
        <v>91</v>
      </c>
      <c r="D156" s="77">
        <f t="shared" si="2"/>
        <v>26.103482557922717</v>
      </c>
      <c r="E156" s="77"/>
      <c r="F156" s="77">
        <f t="shared" si="3"/>
        <v>3.529335387555548</v>
      </c>
      <c r="G156" s="77"/>
      <c r="H156" s="77">
        <f t="shared" si="4"/>
        <v>2.5159025421467476</v>
      </c>
      <c r="I156" s="77"/>
      <c r="J156" s="77">
        <f t="shared" si="5"/>
        <v>4.458359759007607</v>
      </c>
      <c r="K156" s="77"/>
      <c r="L156" s="77">
        <f t="shared" si="6"/>
        <v>21.473083862461323</v>
      </c>
      <c r="M156" s="77"/>
      <c r="N156" s="77">
        <f t="shared" si="7"/>
        <v>6.126770304015693</v>
      </c>
      <c r="O156" s="77"/>
      <c r="P156" s="77">
        <f t="shared" si="8"/>
        <v>-5.205084695245574</v>
      </c>
      <c r="Q156" s="77"/>
      <c r="R156" s="77">
        <f t="shared" si="1"/>
        <v>4.824502163640602</v>
      </c>
      <c r="S156" s="77"/>
      <c r="T156" s="77">
        <f t="shared" si="10"/>
        <v>7.5560205796897595</v>
      </c>
    </row>
    <row r="157" spans="2:20" ht="15">
      <c r="B157" s="89" t="s">
        <v>92</v>
      </c>
      <c r="D157" s="77">
        <f t="shared" si="2"/>
        <v>6.035815324304508</v>
      </c>
      <c r="E157" s="77"/>
      <c r="F157" s="77">
        <f t="shared" si="3"/>
        <v>6.198843041750564</v>
      </c>
      <c r="G157" s="77"/>
      <c r="H157" s="77">
        <f t="shared" si="4"/>
        <v>-6.086446656162451</v>
      </c>
      <c r="I157" s="77"/>
      <c r="J157" s="77">
        <f t="shared" si="5"/>
        <v>10.56941324881457</v>
      </c>
      <c r="K157" s="77"/>
      <c r="L157" s="77">
        <f t="shared" si="6"/>
        <v>0.39112162949015783</v>
      </c>
      <c r="M157" s="77"/>
      <c r="N157" s="77">
        <f t="shared" si="7"/>
        <v>19.955239530292943</v>
      </c>
      <c r="O157" s="77"/>
      <c r="P157" s="77">
        <f t="shared" si="8"/>
        <v>4.986040502147972</v>
      </c>
      <c r="Q157" s="77"/>
      <c r="R157" s="77">
        <f t="shared" si="1"/>
        <v>9.550166453603808</v>
      </c>
      <c r="S157" s="77"/>
      <c r="T157" s="77">
        <f t="shared" si="10"/>
        <v>6.21218575830631</v>
      </c>
    </row>
    <row r="158" spans="2:20" ht="15">
      <c r="B158" s="89" t="s">
        <v>93</v>
      </c>
      <c r="D158" s="77">
        <f t="shared" si="2"/>
        <v>9.782913973957946</v>
      </c>
      <c r="E158" s="77"/>
      <c r="F158" s="77">
        <f t="shared" si="3"/>
        <v>9.30788805515678</v>
      </c>
      <c r="G158" s="77"/>
      <c r="H158" s="77">
        <f t="shared" si="4"/>
        <v>1.6802101437095303</v>
      </c>
      <c r="I158" s="77"/>
      <c r="J158" s="77">
        <f t="shared" si="5"/>
        <v>10.306238362221734</v>
      </c>
      <c r="K158" s="77"/>
      <c r="L158" s="77">
        <f t="shared" si="6"/>
        <v>8.00684362432014</v>
      </c>
      <c r="M158" s="77"/>
      <c r="N158" s="77">
        <f t="shared" si="7"/>
        <v>-0.24308552696972185</v>
      </c>
      <c r="O158" s="77"/>
      <c r="P158" s="77">
        <f t="shared" si="8"/>
        <v>6.4560311943116915</v>
      </c>
      <c r="Q158" s="77"/>
      <c r="R158" s="77">
        <f t="shared" si="1"/>
        <v>5.976294635501887</v>
      </c>
      <c r="S158" s="77"/>
      <c r="T158" s="77">
        <f t="shared" si="10"/>
        <v>6.346819590083941</v>
      </c>
    </row>
    <row r="159" spans="2:20" ht="15">
      <c r="B159" s="89" t="s">
        <v>94</v>
      </c>
      <c r="D159" s="77">
        <f t="shared" si="2"/>
        <v>21.607473096048892</v>
      </c>
      <c r="E159" s="77"/>
      <c r="F159" s="77">
        <f t="shared" si="3"/>
        <v>-8.505801520351412</v>
      </c>
      <c r="G159" s="77"/>
      <c r="H159" s="77">
        <f t="shared" si="4"/>
        <v>6.431532658329118</v>
      </c>
      <c r="I159" s="77"/>
      <c r="J159" s="77">
        <f t="shared" si="5"/>
        <v>15.298472609232448</v>
      </c>
      <c r="K159" s="77"/>
      <c r="L159" s="77">
        <f t="shared" si="6"/>
        <v>1.0481487853877525</v>
      </c>
      <c r="M159" s="77"/>
      <c r="N159" s="77">
        <f t="shared" si="7"/>
        <v>19.3275214345706</v>
      </c>
      <c r="O159" s="77"/>
      <c r="P159" s="77">
        <f t="shared" si="8"/>
        <v>1.5046347604703527</v>
      </c>
      <c r="Q159" s="77"/>
      <c r="R159" s="77">
        <f t="shared" si="1"/>
        <v>5.527002518113491</v>
      </c>
      <c r="S159" s="77"/>
      <c r="T159" s="77">
        <f t="shared" si="10"/>
        <v>7.348447642345879</v>
      </c>
    </row>
    <row r="160" spans="2:20" ht="15">
      <c r="B160" s="89" t="s">
        <v>100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77">
        <f t="shared" si="8"/>
        <v>35.981717086799904</v>
      </c>
      <c r="Q160" s="77"/>
      <c r="R160" s="77">
        <f t="shared" si="1"/>
        <v>24.939095951576306</v>
      </c>
      <c r="S160" s="77"/>
      <c r="T160" s="264" t="str">
        <f t="shared" si="10"/>
        <v>--</v>
      </c>
    </row>
    <row r="161" spans="2:20" ht="15">
      <c r="B161" s="89" t="s">
        <v>101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77">
        <f t="shared" si="8"/>
        <v>41.280764865793515</v>
      </c>
      <c r="Q161" s="77"/>
      <c r="R161" s="77">
        <f t="shared" si="1"/>
        <v>12.622227369976642</v>
      </c>
      <c r="S161" s="77"/>
      <c r="T161" s="264" t="str">
        <f t="shared" si="10"/>
        <v>--</v>
      </c>
    </row>
    <row r="162" spans="2:20" ht="15">
      <c r="B162" s="93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</row>
    <row r="163" spans="2:20" ht="18">
      <c r="B163" s="86" t="s">
        <v>95</v>
      </c>
      <c r="C163" s="104"/>
      <c r="D163" s="116">
        <f t="shared" si="2"/>
        <v>4.6590341940535325</v>
      </c>
      <c r="E163" s="116"/>
      <c r="F163" s="116">
        <f t="shared" si="3"/>
        <v>1.188733643095219</v>
      </c>
      <c r="G163" s="116"/>
      <c r="H163" s="116">
        <f t="shared" si="4"/>
        <v>-8.993882983345642</v>
      </c>
      <c r="I163" s="116"/>
      <c r="J163" s="116">
        <f t="shared" si="5"/>
        <v>-3.1245542716512347</v>
      </c>
      <c r="K163" s="116"/>
      <c r="L163" s="116">
        <f t="shared" si="6"/>
        <v>-2.859229991442021</v>
      </c>
      <c r="M163" s="116"/>
      <c r="N163" s="116">
        <f t="shared" si="7"/>
        <v>9.169951810831932</v>
      </c>
      <c r="O163" s="116"/>
      <c r="P163" s="116">
        <f t="shared" si="8"/>
        <v>11.4556940057617</v>
      </c>
      <c r="Q163" s="116"/>
      <c r="R163" s="116">
        <f t="shared" si="1"/>
        <v>5.83878143257634</v>
      </c>
      <c r="S163" s="116"/>
      <c r="T163" s="116">
        <f>IF(OR(T51=0,D51=0),"--",((T51/D51)^(1/8)-1)*100)</f>
        <v>1.9601854466305246</v>
      </c>
    </row>
    <row r="164" spans="4:20" ht="15"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</row>
    <row r="165" spans="2:20" ht="13.5">
      <c r="B165" s="94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</row>
    <row r="166" spans="2:20" ht="15">
      <c r="B166" s="97" t="s">
        <v>96</v>
      </c>
      <c r="C166" s="98"/>
      <c r="D166" s="117">
        <f t="shared" si="2"/>
        <v>12.977273071839065</v>
      </c>
      <c r="E166" s="117"/>
      <c r="F166" s="117">
        <f t="shared" si="3"/>
        <v>7.0345638372368455</v>
      </c>
      <c r="G166" s="117"/>
      <c r="H166" s="117">
        <f t="shared" si="4"/>
        <v>3.1987315333790463</v>
      </c>
      <c r="I166" s="117"/>
      <c r="J166" s="117">
        <f t="shared" si="5"/>
        <v>5.525005916807714</v>
      </c>
      <c r="K166" s="117"/>
      <c r="L166" s="117">
        <f t="shared" si="6"/>
        <v>6.471585549074632</v>
      </c>
      <c r="M166" s="117"/>
      <c r="N166" s="117">
        <f t="shared" si="7"/>
        <v>4.634773447179086</v>
      </c>
      <c r="O166" s="118"/>
      <c r="P166" s="117">
        <f t="shared" si="8"/>
        <v>6.136712804166947</v>
      </c>
      <c r="Q166" s="118"/>
      <c r="R166" s="117">
        <f t="shared" si="1"/>
        <v>7.31474660857252</v>
      </c>
      <c r="S166" s="118"/>
      <c r="T166" s="117">
        <f>IF(OR(T54=0,D54=0),"--",((T54/D54)^(1/8)-1)*100)</f>
        <v>6.628293601278523</v>
      </c>
    </row>
    <row r="167" spans="2:20" ht="13.5" thickBot="1">
      <c r="B167" s="100"/>
      <c r="C167" s="42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</row>
    <row r="169" ht="12.75">
      <c r="B169" s="3"/>
    </row>
  </sheetData>
  <printOptions horizontalCentered="1" verticalCentered="1"/>
  <pageMargins left="0.5905511811023623" right="0.75" top="0.5905511811023623" bottom="1" header="0" footer="0"/>
  <pageSetup fitToHeight="1" fitToWidth="1" horizontalDpi="300" verticalDpi="300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workbookViewId="0" topLeftCell="B1">
      <selection activeCell="C9" sqref="C9"/>
    </sheetView>
  </sheetViews>
  <sheetFormatPr defaultColWidth="11.421875" defaultRowHeight="12.75"/>
  <cols>
    <col min="1" max="1" width="4.28125" style="3" customWidth="1"/>
    <col min="2" max="2" width="14.7109375" style="3" customWidth="1"/>
    <col min="3" max="3" width="11.57421875" style="3" customWidth="1"/>
    <col min="4" max="4" width="12.140625" style="3" bestFit="1" customWidth="1"/>
    <col min="5" max="5" width="1.7109375" style="3" customWidth="1"/>
    <col min="6" max="6" width="12.57421875" style="3" customWidth="1"/>
    <col min="7" max="7" width="1.7109375" style="3" customWidth="1"/>
    <col min="8" max="8" width="12.57421875" style="3" customWidth="1"/>
    <col min="9" max="9" width="1.7109375" style="3" customWidth="1"/>
    <col min="10" max="10" width="12.57421875" style="3" customWidth="1"/>
    <col min="11" max="11" width="1.7109375" style="3" customWidth="1"/>
    <col min="12" max="12" width="12.57421875" style="3" customWidth="1"/>
    <col min="13" max="16384" width="11.57421875" style="3" customWidth="1"/>
  </cols>
  <sheetData>
    <row r="1" ht="18" customHeight="1" thickBot="1">
      <c r="B1" s="283">
        <v>17.6</v>
      </c>
    </row>
    <row r="2" spans="2:12" ht="13.5" thickTop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5">
      <c r="B3" s="16" t="s">
        <v>59</v>
      </c>
      <c r="D3" s="26"/>
      <c r="E3" s="26"/>
      <c r="F3" s="26"/>
      <c r="G3" s="26"/>
      <c r="H3" s="26"/>
      <c r="I3" s="26"/>
      <c r="J3" s="50"/>
      <c r="K3" s="50"/>
      <c r="L3" s="26"/>
    </row>
    <row r="4" spans="2:12" ht="13.5">
      <c r="B4" s="51" t="s">
        <v>110</v>
      </c>
      <c r="D4" s="26"/>
      <c r="E4" s="26"/>
      <c r="F4" s="26"/>
      <c r="G4" s="26"/>
      <c r="H4" s="26"/>
      <c r="I4" s="26"/>
      <c r="J4" s="50"/>
      <c r="K4" s="50"/>
      <c r="L4" s="26"/>
    </row>
    <row r="5" spans="2:12" ht="12.7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4:12" ht="17.25">
      <c r="D6" s="21" t="s">
        <v>0</v>
      </c>
      <c r="K6" s="52"/>
      <c r="L6" s="53"/>
    </row>
    <row r="7" spans="4:12" ht="15">
      <c r="D7" s="54">
        <v>1995</v>
      </c>
      <c r="E7" s="54"/>
      <c r="F7" s="54">
        <v>1996</v>
      </c>
      <c r="G7" s="54"/>
      <c r="H7" s="54">
        <v>1997</v>
      </c>
      <c r="I7" s="54"/>
      <c r="J7" s="54">
        <v>1998</v>
      </c>
      <c r="K7" s="54"/>
      <c r="L7" s="54" t="s">
        <v>58</v>
      </c>
    </row>
    <row r="9" spans="2:13" ht="18">
      <c r="B9" s="55" t="s">
        <v>104</v>
      </c>
      <c r="C9" s="56"/>
      <c r="D9" s="48">
        <v>16410204.68585097</v>
      </c>
      <c r="E9" s="48"/>
      <c r="F9" s="48">
        <v>18245934.504357338</v>
      </c>
      <c r="G9" s="48"/>
      <c r="H9" s="48">
        <v>20553791.986621473</v>
      </c>
      <c r="I9" s="48"/>
      <c r="J9" s="48">
        <v>22788736.16071815</v>
      </c>
      <c r="K9" s="48"/>
      <c r="L9" s="48">
        <v>25037393.750295997</v>
      </c>
      <c r="M9" s="57"/>
    </row>
    <row r="10" spans="2:13" ht="18">
      <c r="B10" s="55" t="s">
        <v>105</v>
      </c>
      <c r="C10" s="56"/>
      <c r="D10" s="48">
        <v>4658711.73013343</v>
      </c>
      <c r="E10" s="48"/>
      <c r="F10" s="48">
        <v>4071574.017928536</v>
      </c>
      <c r="G10" s="48"/>
      <c r="H10" s="48">
        <v>2380079.9865196557</v>
      </c>
      <c r="I10" s="48"/>
      <c r="J10" s="48">
        <v>2037918.7463217007</v>
      </c>
      <c r="K10" s="48"/>
      <c r="L10" s="48">
        <v>1447208.7135046995</v>
      </c>
      <c r="M10" s="57"/>
    </row>
    <row r="11" spans="2:13" ht="18">
      <c r="B11" s="55" t="s">
        <v>54</v>
      </c>
      <c r="C11" s="56"/>
      <c r="D11" s="48">
        <v>1050694.8934876614</v>
      </c>
      <c r="E11" s="48"/>
      <c r="F11" s="48">
        <v>1105703.7715030108</v>
      </c>
      <c r="G11" s="48"/>
      <c r="H11" s="48">
        <v>1232352.6369388488</v>
      </c>
      <c r="I11" s="48"/>
      <c r="J11" s="48">
        <v>1269858.3086039685</v>
      </c>
      <c r="K11" s="48"/>
      <c r="L11" s="48">
        <v>1343864.9835893095</v>
      </c>
      <c r="M11" s="57"/>
    </row>
    <row r="12" spans="2:13" ht="18">
      <c r="B12" s="55" t="s">
        <v>55</v>
      </c>
      <c r="C12" s="56"/>
      <c r="D12" s="48">
        <v>1030741.5643263261</v>
      </c>
      <c r="E12" s="48"/>
      <c r="F12" s="48">
        <v>1289212.4713406295</v>
      </c>
      <c r="G12" s="48"/>
      <c r="H12" s="48">
        <v>1625710.358864396</v>
      </c>
      <c r="I12" s="48"/>
      <c r="J12" s="48">
        <v>1270480.277929515</v>
      </c>
      <c r="K12" s="48"/>
      <c r="L12" s="48">
        <v>1568847.4123544027</v>
      </c>
      <c r="M12" s="57"/>
    </row>
    <row r="13" spans="2:13" ht="18">
      <c r="B13" s="55" t="s">
        <v>56</v>
      </c>
      <c r="C13" s="56"/>
      <c r="D13" s="48">
        <v>744608.6902718056</v>
      </c>
      <c r="E13" s="48"/>
      <c r="F13" s="48">
        <v>796753.4972231315</v>
      </c>
      <c r="G13" s="48"/>
      <c r="H13" s="48">
        <v>834550.2230363883</v>
      </c>
      <c r="I13" s="48"/>
      <c r="J13" s="48">
        <v>866773.3385663737</v>
      </c>
      <c r="K13" s="48"/>
      <c r="L13" s="48">
        <v>916883.842050889</v>
      </c>
      <c r="M13" s="57"/>
    </row>
    <row r="14" spans="2:13" ht="18">
      <c r="B14" s="55" t="s">
        <v>57</v>
      </c>
      <c r="C14" s="56"/>
      <c r="D14" s="48">
        <v>229820.1267354225</v>
      </c>
      <c r="E14" s="48"/>
      <c r="F14" s="48">
        <v>176859.3141009463</v>
      </c>
      <c r="G14" s="48"/>
      <c r="H14" s="48">
        <v>250042.03369874865</v>
      </c>
      <c r="I14" s="48"/>
      <c r="J14" s="48">
        <v>292095.6811134827</v>
      </c>
      <c r="K14" s="48"/>
      <c r="L14" s="48">
        <v>298258.3722121398</v>
      </c>
      <c r="M14" s="57"/>
    </row>
    <row r="15" spans="2:13" ht="13.5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7"/>
    </row>
    <row r="16" spans="2:13" ht="17.25">
      <c r="B16" s="60" t="s">
        <v>37</v>
      </c>
      <c r="C16" s="61"/>
      <c r="D16" s="62">
        <f>SUM(D9:D14)</f>
        <v>24124781.690805618</v>
      </c>
      <c r="E16" s="62"/>
      <c r="F16" s="62">
        <f aca="true" t="shared" si="0" ref="F16:L16">SUM(F9:F14)</f>
        <v>25686037.576453596</v>
      </c>
      <c r="G16" s="62"/>
      <c r="H16" s="62">
        <f t="shared" si="0"/>
        <v>26876527.225679513</v>
      </c>
      <c r="I16" s="62"/>
      <c r="J16" s="62">
        <f t="shared" si="0"/>
        <v>28525862.51325319</v>
      </c>
      <c r="K16" s="62"/>
      <c r="L16" s="62">
        <f t="shared" si="0"/>
        <v>30612457.074007433</v>
      </c>
      <c r="M16" s="63"/>
    </row>
    <row r="17" spans="2:12" ht="21" customHeight="1" thickBot="1">
      <c r="B17" s="64"/>
      <c r="C17" s="65"/>
      <c r="D17" s="66"/>
      <c r="E17" s="66"/>
      <c r="F17" s="65"/>
      <c r="G17" s="65"/>
      <c r="H17" s="65"/>
      <c r="I17" s="65"/>
      <c r="J17" s="65"/>
      <c r="K17" s="65"/>
      <c r="L17" s="65"/>
    </row>
    <row r="18" ht="24" customHeight="1" thickBot="1" thickTop="1">
      <c r="B18" s="67"/>
    </row>
    <row r="19" spans="2:12" ht="13.5" thickTop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2:12" ht="15">
      <c r="B20" s="16" t="s">
        <v>59</v>
      </c>
      <c r="D20" s="26"/>
      <c r="E20" s="26"/>
      <c r="F20" s="26"/>
      <c r="G20" s="26"/>
      <c r="H20" s="26"/>
      <c r="I20" s="26"/>
      <c r="J20" s="50"/>
      <c r="K20" s="50"/>
      <c r="L20" s="26"/>
    </row>
    <row r="21" spans="2:12" ht="13.5">
      <c r="B21" s="51" t="s">
        <v>110</v>
      </c>
      <c r="D21" s="26"/>
      <c r="E21" s="26"/>
      <c r="F21" s="26"/>
      <c r="G21" s="26"/>
      <c r="H21" s="26"/>
      <c r="I21" s="26"/>
      <c r="J21" s="50"/>
      <c r="K21" s="50"/>
      <c r="L21" s="26"/>
    </row>
    <row r="22" spans="2:12" ht="12.7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2:12" ht="17.25">
      <c r="B23" s="67"/>
      <c r="D23" s="68" t="s">
        <v>43</v>
      </c>
      <c r="E23" s="69"/>
      <c r="F23" s="69"/>
      <c r="G23" s="69"/>
      <c r="H23" s="69"/>
      <c r="I23" s="69"/>
      <c r="J23" s="70"/>
      <c r="K23" s="70"/>
      <c r="L23" s="69"/>
    </row>
    <row r="24" spans="2:12" ht="15">
      <c r="B24" s="67"/>
      <c r="D24" s="54">
        <v>1995</v>
      </c>
      <c r="E24" s="54"/>
      <c r="F24" s="54">
        <v>1996</v>
      </c>
      <c r="G24" s="54"/>
      <c r="H24" s="54">
        <v>1997</v>
      </c>
      <c r="I24" s="54"/>
      <c r="J24" s="54">
        <v>1998</v>
      </c>
      <c r="K24" s="54"/>
      <c r="L24" s="54" t="s">
        <v>58</v>
      </c>
    </row>
    <row r="25" ht="13.5">
      <c r="B25" s="67"/>
    </row>
    <row r="26" spans="2:12" ht="18">
      <c r="B26" s="55" t="s">
        <v>104</v>
      </c>
      <c r="C26" s="56"/>
      <c r="D26" s="71">
        <f aca="true" t="shared" si="1" ref="D26:D31">D9/$D$16*100</f>
        <v>68.02218936598788</v>
      </c>
      <c r="E26" s="71"/>
      <c r="F26" s="71">
        <f aca="true" t="shared" si="2" ref="F26:F31">F9/$F$16*100</f>
        <v>71.0344460489437</v>
      </c>
      <c r="G26" s="71"/>
      <c r="H26" s="71">
        <f aca="true" t="shared" si="3" ref="H26:H31">H9/$H$16*100</f>
        <v>76.47488015856118</v>
      </c>
      <c r="I26" s="71"/>
      <c r="J26" s="71">
        <f aca="true" t="shared" si="4" ref="J26:J31">J9/$J$16*100</f>
        <v>79.887982879152</v>
      </c>
      <c r="K26" s="71"/>
      <c r="L26" s="71">
        <f aca="true" t="shared" si="5" ref="L26:L31">L9/$L$16*100</f>
        <v>81.7882527030307</v>
      </c>
    </row>
    <row r="27" spans="2:12" ht="18">
      <c r="B27" s="55" t="s">
        <v>105</v>
      </c>
      <c r="C27" s="56"/>
      <c r="D27" s="71">
        <f t="shared" si="1"/>
        <v>19.31089694340715</v>
      </c>
      <c r="E27" s="71"/>
      <c r="F27" s="71">
        <f t="shared" si="2"/>
        <v>15.851312238447202</v>
      </c>
      <c r="G27" s="71"/>
      <c r="H27" s="71">
        <f t="shared" si="3"/>
        <v>8.855608340074452</v>
      </c>
      <c r="I27" s="71"/>
      <c r="J27" s="71">
        <f t="shared" si="4"/>
        <v>7.1441091233433465</v>
      </c>
      <c r="K27" s="71"/>
      <c r="L27" s="71">
        <f t="shared" si="5"/>
        <v>4.727515697305795</v>
      </c>
    </row>
    <row r="28" spans="2:12" ht="18">
      <c r="B28" s="55" t="s">
        <v>54</v>
      </c>
      <c r="C28" s="56"/>
      <c r="D28" s="71">
        <f t="shared" si="1"/>
        <v>4.3552514047747835</v>
      </c>
      <c r="E28" s="71"/>
      <c r="F28" s="71">
        <f t="shared" si="2"/>
        <v>4.30468797770743</v>
      </c>
      <c r="G28" s="71"/>
      <c r="H28" s="71">
        <f t="shared" si="3"/>
        <v>4.5852376186510515</v>
      </c>
      <c r="I28" s="71"/>
      <c r="J28" s="71">
        <f t="shared" si="4"/>
        <v>4.4516035510372</v>
      </c>
      <c r="K28" s="71"/>
      <c r="L28" s="71">
        <f t="shared" si="5"/>
        <v>4.3899285194273565</v>
      </c>
    </row>
    <row r="29" spans="2:12" ht="18">
      <c r="B29" s="55" t="s">
        <v>55</v>
      </c>
      <c r="C29" s="56"/>
      <c r="D29" s="71">
        <f t="shared" si="1"/>
        <v>4.272542556184705</v>
      </c>
      <c r="E29" s="71"/>
      <c r="F29" s="71">
        <f t="shared" si="2"/>
        <v>5.019117750269318</v>
      </c>
      <c r="G29" s="71"/>
      <c r="H29" s="71">
        <f t="shared" si="3"/>
        <v>6.048811087881513</v>
      </c>
      <c r="I29" s="71"/>
      <c r="J29" s="71">
        <f t="shared" si="4"/>
        <v>4.453783920956805</v>
      </c>
      <c r="K29" s="71"/>
      <c r="L29" s="71">
        <f t="shared" si="5"/>
        <v>5.124866026146222</v>
      </c>
    </row>
    <row r="30" spans="2:12" ht="18">
      <c r="B30" s="55" t="s">
        <v>56</v>
      </c>
      <c r="C30" s="56"/>
      <c r="D30" s="71">
        <f t="shared" si="1"/>
        <v>3.0864888222204687</v>
      </c>
      <c r="E30" s="71"/>
      <c r="F30" s="71">
        <f t="shared" si="2"/>
        <v>3.1018933724270332</v>
      </c>
      <c r="G30" s="71"/>
      <c r="H30" s="71">
        <f t="shared" si="3"/>
        <v>3.105126700442931</v>
      </c>
      <c r="I30" s="71"/>
      <c r="J30" s="71">
        <f t="shared" si="4"/>
        <v>3.0385526052495995</v>
      </c>
      <c r="K30" s="71"/>
      <c r="L30" s="71">
        <f t="shared" si="5"/>
        <v>2.9951331245128996</v>
      </c>
    </row>
    <row r="31" spans="2:12" ht="18">
      <c r="B31" s="55" t="s">
        <v>57</v>
      </c>
      <c r="C31" s="56"/>
      <c r="D31" s="71">
        <f t="shared" si="1"/>
        <v>0.9526309074250028</v>
      </c>
      <c r="E31" s="71"/>
      <c r="F31" s="71">
        <f t="shared" si="2"/>
        <v>0.6885426122052913</v>
      </c>
      <c r="G31" s="71"/>
      <c r="H31" s="71">
        <f t="shared" si="3"/>
        <v>0.9303360943888721</v>
      </c>
      <c r="I31" s="71"/>
      <c r="J31" s="71">
        <f t="shared" si="4"/>
        <v>1.0239679202610412</v>
      </c>
      <c r="K31" s="71"/>
      <c r="L31" s="71">
        <f t="shared" si="5"/>
        <v>0.9743039295770426</v>
      </c>
    </row>
    <row r="32" spans="2:12" ht="13.5">
      <c r="B32" s="58"/>
      <c r="C32" s="59"/>
      <c r="D32" s="71"/>
      <c r="E32" s="71"/>
      <c r="F32" s="71"/>
      <c r="G32" s="71"/>
      <c r="H32" s="71"/>
      <c r="I32" s="71"/>
      <c r="J32" s="71"/>
      <c r="K32" s="71"/>
      <c r="L32" s="71"/>
    </row>
    <row r="33" spans="2:12" ht="17.25">
      <c r="B33" s="60" t="s">
        <v>37</v>
      </c>
      <c r="C33" s="61"/>
      <c r="D33" s="72">
        <v>100</v>
      </c>
      <c r="E33" s="72"/>
      <c r="F33" s="72">
        <v>100</v>
      </c>
      <c r="G33" s="72"/>
      <c r="H33" s="72">
        <v>100</v>
      </c>
      <c r="I33" s="72"/>
      <c r="J33" s="72">
        <v>100</v>
      </c>
      <c r="K33" s="72"/>
      <c r="L33" s="72">
        <v>100</v>
      </c>
    </row>
    <row r="34" spans="2:12" ht="14.25" thickBot="1">
      <c r="B34" s="64"/>
      <c r="C34" s="65"/>
      <c r="D34" s="66"/>
      <c r="E34" s="66"/>
      <c r="F34" s="65"/>
      <c r="G34" s="65"/>
      <c r="H34" s="65"/>
      <c r="I34" s="65"/>
      <c r="J34" s="65"/>
      <c r="K34" s="65"/>
      <c r="L34" s="65"/>
    </row>
    <row r="35" ht="15" thickBot="1" thickTop="1">
      <c r="B35" s="67"/>
    </row>
    <row r="36" spans="2:12" ht="13.5" thickTop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2" ht="15">
      <c r="B37" s="16" t="s">
        <v>59</v>
      </c>
      <c r="D37" s="26"/>
      <c r="E37" s="26"/>
      <c r="F37" s="26"/>
      <c r="G37" s="26"/>
      <c r="H37" s="26"/>
      <c r="I37" s="26"/>
      <c r="J37" s="50"/>
      <c r="K37" s="50"/>
      <c r="L37" s="26"/>
    </row>
    <row r="38" spans="2:12" ht="13.5">
      <c r="B38" s="51" t="s">
        <v>110</v>
      </c>
      <c r="D38" s="26"/>
      <c r="E38" s="26"/>
      <c r="F38" s="26"/>
      <c r="G38" s="26"/>
      <c r="H38" s="26"/>
      <c r="I38" s="26"/>
      <c r="J38" s="50"/>
      <c r="K38" s="50"/>
      <c r="L38" s="26"/>
    </row>
    <row r="39" spans="2:12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2:12" ht="17.25">
      <c r="B40" s="67"/>
      <c r="D40" s="73" t="s">
        <v>44</v>
      </c>
      <c r="E40" s="74"/>
      <c r="F40" s="67"/>
      <c r="G40" s="67"/>
      <c r="H40" s="67"/>
      <c r="I40" s="67"/>
      <c r="J40" s="67"/>
      <c r="K40" s="67"/>
      <c r="L40" s="67"/>
    </row>
    <row r="41" spans="2:12" ht="15">
      <c r="B41" s="67"/>
      <c r="D41" s="54" t="s">
        <v>106</v>
      </c>
      <c r="E41" s="54"/>
      <c r="F41" s="54" t="s">
        <v>107</v>
      </c>
      <c r="G41" s="54"/>
      <c r="H41" s="54" t="s">
        <v>108</v>
      </c>
      <c r="I41" s="54"/>
      <c r="J41" s="54" t="s">
        <v>109</v>
      </c>
      <c r="K41" s="75"/>
      <c r="L41" s="76" t="s">
        <v>60</v>
      </c>
    </row>
    <row r="42" ht="13.5">
      <c r="B42" s="67"/>
    </row>
    <row r="43" spans="2:12" ht="18">
      <c r="B43" s="55" t="s">
        <v>104</v>
      </c>
      <c r="C43" s="56"/>
      <c r="D43" s="71">
        <f aca="true" t="shared" si="6" ref="D43:D48">F9/D9*100-100</f>
        <v>11.186513840922103</v>
      </c>
      <c r="E43" s="71"/>
      <c r="F43" s="71">
        <f aca="true" t="shared" si="7" ref="F43:F48">H9/F9*100-100</f>
        <v>12.648612115279661</v>
      </c>
      <c r="G43" s="71"/>
      <c r="H43" s="71">
        <f aca="true" t="shared" si="8" ref="H43:H48">J9/H9*100-100</f>
        <v>10.873634293620427</v>
      </c>
      <c r="I43" s="71"/>
      <c r="J43" s="71">
        <f aca="true" t="shared" si="9" ref="J43:J48">L9/J9*100-100</f>
        <v>9.867408063874763</v>
      </c>
      <c r="L43" s="77">
        <f aca="true" t="shared" si="10" ref="L43:L48">IF(OR(L9=0,D9=0),"--",((L9/D9)^(1/4)-1)*100)</f>
        <v>11.139587439147691</v>
      </c>
    </row>
    <row r="44" spans="2:12" ht="18">
      <c r="B44" s="55" t="s">
        <v>105</v>
      </c>
      <c r="C44" s="56"/>
      <c r="D44" s="71">
        <f t="shared" si="6"/>
        <v>-12.603005856901945</v>
      </c>
      <c r="E44" s="71"/>
      <c r="F44" s="71">
        <f t="shared" si="7"/>
        <v>-41.54398333324293</v>
      </c>
      <c r="G44" s="71"/>
      <c r="H44" s="71">
        <f t="shared" si="8"/>
        <v>-14.376039550598904</v>
      </c>
      <c r="I44" s="71"/>
      <c r="J44" s="71">
        <f t="shared" si="9"/>
        <v>-28.985946269113583</v>
      </c>
      <c r="L44" s="77">
        <f t="shared" si="10"/>
        <v>-25.343722289224125</v>
      </c>
    </row>
    <row r="45" spans="2:12" ht="18">
      <c r="B45" s="55" t="s">
        <v>54</v>
      </c>
      <c r="C45" s="56"/>
      <c r="D45" s="71">
        <f t="shared" si="6"/>
        <v>5.235475908020632</v>
      </c>
      <c r="E45" s="71"/>
      <c r="F45" s="71">
        <f t="shared" si="7"/>
        <v>11.454140674918833</v>
      </c>
      <c r="G45" s="71"/>
      <c r="H45" s="71">
        <f t="shared" si="8"/>
        <v>3.043420409135763</v>
      </c>
      <c r="I45" s="71"/>
      <c r="J45" s="71">
        <f t="shared" si="9"/>
        <v>5.827947455547317</v>
      </c>
      <c r="L45" s="77">
        <f t="shared" si="10"/>
        <v>6.345655882319168</v>
      </c>
    </row>
    <row r="46" spans="2:12" ht="18">
      <c r="B46" s="55" t="s">
        <v>55</v>
      </c>
      <c r="C46" s="56"/>
      <c r="D46" s="71">
        <f t="shared" si="6"/>
        <v>25.07620881508113</v>
      </c>
      <c r="E46" s="71"/>
      <c r="F46" s="71">
        <f t="shared" si="7"/>
        <v>26.10104191544535</v>
      </c>
      <c r="G46" s="71"/>
      <c r="H46" s="71">
        <f t="shared" si="8"/>
        <v>-21.850760745783717</v>
      </c>
      <c r="I46" s="71"/>
      <c r="J46" s="71">
        <f t="shared" si="9"/>
        <v>23.484593945144326</v>
      </c>
      <c r="L46" s="77">
        <f t="shared" si="10"/>
        <v>11.072802336307985</v>
      </c>
    </row>
    <row r="47" spans="2:12" ht="18">
      <c r="B47" s="55" t="s">
        <v>56</v>
      </c>
      <c r="C47" s="56"/>
      <c r="D47" s="71">
        <f t="shared" si="6"/>
        <v>7.002981248082321</v>
      </c>
      <c r="E47" s="71"/>
      <c r="F47" s="71">
        <f t="shared" si="7"/>
        <v>4.743841846315959</v>
      </c>
      <c r="G47" s="71"/>
      <c r="H47" s="71">
        <f t="shared" si="8"/>
        <v>3.8611355722542697</v>
      </c>
      <c r="I47" s="71"/>
      <c r="J47" s="71">
        <f t="shared" si="9"/>
        <v>5.781269595508931</v>
      </c>
      <c r="L47" s="77">
        <f t="shared" si="10"/>
        <v>5.340786045611301</v>
      </c>
    </row>
    <row r="48" spans="2:12" ht="18">
      <c r="B48" s="55" t="s">
        <v>57</v>
      </c>
      <c r="C48" s="56"/>
      <c r="D48" s="71">
        <f t="shared" si="6"/>
        <v>-23.044462374458035</v>
      </c>
      <c r="E48" s="71"/>
      <c r="F48" s="71">
        <f t="shared" si="7"/>
        <v>41.379058812832284</v>
      </c>
      <c r="G48" s="71"/>
      <c r="H48" s="71">
        <f t="shared" si="8"/>
        <v>16.818631168789963</v>
      </c>
      <c r="I48" s="71"/>
      <c r="J48" s="71">
        <f t="shared" si="9"/>
        <v>2.1098193150835414</v>
      </c>
      <c r="L48" s="77">
        <f t="shared" si="10"/>
        <v>6.733597039596684</v>
      </c>
    </row>
    <row r="49" spans="2:10" ht="13.5">
      <c r="B49" s="58"/>
      <c r="C49" s="59"/>
      <c r="D49" s="71"/>
      <c r="E49" s="71"/>
      <c r="F49" s="71"/>
      <c r="G49" s="71"/>
      <c r="H49" s="71"/>
      <c r="I49" s="71"/>
      <c r="J49" s="71"/>
    </row>
    <row r="50" spans="2:12" ht="17.25">
      <c r="B50" s="60" t="s">
        <v>37</v>
      </c>
      <c r="C50" s="61"/>
      <c r="D50" s="78">
        <v>6.471585549074632</v>
      </c>
      <c r="E50" s="78"/>
      <c r="F50" s="78">
        <v>4.634773447179086</v>
      </c>
      <c r="G50" s="78"/>
      <c r="H50" s="78">
        <v>6.136712804166919</v>
      </c>
      <c r="I50" s="78"/>
      <c r="J50" s="78">
        <v>7.31474660857252</v>
      </c>
      <c r="K50" s="78"/>
      <c r="L50" s="78">
        <f>IF(OR(L16=0,D16=0),"--",((L16/D16)^(1/4)-1)*100)</f>
        <v>6.135018337696585</v>
      </c>
    </row>
    <row r="51" spans="2:12" ht="14.25" thickBot="1">
      <c r="B51" s="64"/>
      <c r="C51" s="65"/>
      <c r="D51" s="66"/>
      <c r="E51" s="66"/>
      <c r="F51" s="65"/>
      <c r="G51" s="65"/>
      <c r="H51" s="65"/>
      <c r="I51" s="65"/>
      <c r="J51" s="65"/>
      <c r="K51" s="65"/>
      <c r="L51" s="65"/>
    </row>
    <row r="52" spans="2:3" ht="15" thickTop="1">
      <c r="B52" s="47"/>
      <c r="C52" s="25"/>
    </row>
    <row r="53" ht="13.5">
      <c r="B53" s="47" t="s">
        <v>111</v>
      </c>
    </row>
  </sheetData>
  <printOptions horizontalCentered="1" verticalCentered="1"/>
  <pageMargins left="0.5905511811023623" right="0.75" top="0.5905511811023623" bottom="1" header="0" footer="0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jrelano</dc:creator>
  <cp:keywords/>
  <dc:description/>
  <cp:lastModifiedBy>eregidor</cp:lastModifiedBy>
  <cp:lastPrinted>2002-04-12T10:17:52Z</cp:lastPrinted>
  <dcterms:created xsi:type="dcterms:W3CDTF">2002-03-18T11:32:23Z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